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nes103\Supply Chain\LOG0010-Logistics\Transportation\Shipment\"/>
    </mc:Choice>
  </mc:AlternateContent>
  <xr:revisionPtr revIDLastSave="0" documentId="13_ncr:1_{73F0D422-256A-4F12-9BD8-A2F98EC776BF}" xr6:coauthVersionLast="47" xr6:coauthVersionMax="47" xr10:uidLastSave="{00000000-0000-0000-0000-000000000000}"/>
  <bookViews>
    <workbookView xWindow="-110" yWindow="-110" windowWidth="19420" windowHeight="11500" tabRatio="757" firstSheet="5" activeTab="8" xr2:uid="{00000000-000D-0000-FFFF-FFFF00000000}"/>
  </bookViews>
  <sheets>
    <sheet name="Sheet 2" sheetId="27" state="hidden" r:id="rId1"/>
    <sheet name="Schreder email" sheetId="52" state="hidden" r:id="rId2"/>
    <sheet name="Sheet4" sheetId="54" state="hidden" r:id="rId3"/>
    <sheet name="LC documents" sheetId="53" state="hidden" r:id="rId4"/>
    <sheet name="Under Clearance June" sheetId="51" state="hidden" r:id="rId5"/>
    <sheet name="Under preparation " sheetId="21" r:id="rId6"/>
    <sheet name="Waiting for Arrival - Jan-26" sheetId="47" r:id="rId7"/>
    <sheet name="Under Clearance - Jan-26" sheetId="56" r:id="rId8"/>
    <sheet name="Cleared - Jan-26" sheetId="55" r:id="rId9"/>
    <sheet name="Under Taking not closed" sheetId="57" state="hidden" r:id="rId10"/>
    <sheet name="Calculation" sheetId="58" state="hidden" r:id="rId11"/>
  </sheets>
  <definedNames>
    <definedName name="_xlnm._FilterDatabase" localSheetId="0" hidden="1">'Sheet 2'!$A$1:$Q$5</definedName>
    <definedName name="_xlnm._FilterDatabase" localSheetId="7" hidden="1">'Under Clearance - Jan-26'!$A$1:$O$1</definedName>
    <definedName name="_xlnm._FilterDatabase" localSheetId="4" hidden="1">'Under Clearance June'!$A$1:$L$1</definedName>
    <definedName name="_xlnm._FilterDatabase" localSheetId="5" hidden="1">'Under preparation '!$A$1:$N$1</definedName>
    <definedName name="_xlnm._FilterDatabase" localSheetId="6" hidden="1">'Waiting for Arrival - Jan-26'!$A$1:$O$1</definedName>
    <definedName name="_xlnm.Print_Area" localSheetId="8">'Cleared - Jan-26'!$A$1:$T$1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55" l="1"/>
  <c r="R7" i="55"/>
  <c r="J7" i="55"/>
  <c r="N6" i="47"/>
  <c r="J7" i="47"/>
  <c r="J6" i="47"/>
  <c r="N2" i="56"/>
  <c r="J2" i="56"/>
  <c r="J3" i="56" s="1"/>
  <c r="F14" i="58" l="1"/>
  <c r="F13" i="58"/>
  <c r="F12" i="58"/>
  <c r="F11" i="58"/>
  <c r="F10" i="58"/>
  <c r="F9" i="58"/>
  <c r="F8" i="58"/>
  <c r="F7" i="58"/>
  <c r="F6" i="58"/>
  <c r="F15" i="58" l="1"/>
  <c r="M2" i="57" l="1"/>
  <c r="F11" i="54" l="1"/>
  <c r="F10" i="54"/>
  <c r="F9" i="54"/>
  <c r="F8" i="54"/>
  <c r="F7" i="54"/>
  <c r="D6" i="54"/>
  <c r="F6" i="54" s="1"/>
  <c r="F5" i="54"/>
  <c r="D4" i="54"/>
  <c r="F4" i="54" s="1"/>
  <c r="F3" i="54"/>
  <c r="D2" i="54"/>
  <c r="F2" i="54" s="1"/>
  <c r="F5" i="52"/>
  <c r="F6" i="52"/>
  <c r="F7" i="52"/>
  <c r="F8" i="52"/>
  <c r="F9" i="52"/>
  <c r="F10" i="52"/>
  <c r="F11" i="52"/>
  <c r="F3" i="52"/>
  <c r="D6" i="52"/>
  <c r="D4" i="52"/>
  <c r="F4" i="52" s="1"/>
  <c r="D2" i="52"/>
  <c r="F2" i="52" s="1"/>
  <c r="F12" i="52" s="1"/>
  <c r="F12" i="54" l="1"/>
</calcChain>
</file>

<file path=xl/sharedStrings.xml><?xml version="1.0" encoding="utf-8"?>
<sst xmlns="http://schemas.openxmlformats.org/spreadsheetml/2006/main" count="768" uniqueCount="299">
  <si>
    <t>Arraival Port</t>
  </si>
  <si>
    <t>Shipment Name</t>
  </si>
  <si>
    <t>Project Code</t>
  </si>
  <si>
    <t>Project</t>
  </si>
  <si>
    <t>Clearance period (Days)</t>
  </si>
  <si>
    <t>Jeddah</t>
  </si>
  <si>
    <t>TBD</t>
  </si>
  <si>
    <t>SeaFreight</t>
  </si>
  <si>
    <t>Freight Type</t>
  </si>
  <si>
    <t>No.</t>
  </si>
  <si>
    <t xml:space="preserve"> Arrival Date</t>
  </si>
  <si>
    <t xml:space="preserve">Clearance Date </t>
  </si>
  <si>
    <t>Remarks</t>
  </si>
  <si>
    <t>HV-1222</t>
  </si>
  <si>
    <t xml:space="preserve">Airfreight </t>
  </si>
  <si>
    <t>Value (USD)</t>
  </si>
  <si>
    <t>Demurage cost (SAR)</t>
  </si>
  <si>
    <t>Remark</t>
  </si>
  <si>
    <t>145 kv GIS Spare part</t>
  </si>
  <si>
    <t>Al-Jawad</t>
  </si>
  <si>
    <t>Projected Custom Duty</t>
  </si>
  <si>
    <t xml:space="preserve"> Custom Duty</t>
  </si>
  <si>
    <t>Estimated Custom duty Cost (SAR)</t>
  </si>
  <si>
    <t>Schreder</t>
  </si>
  <si>
    <t>Supplier</t>
  </si>
  <si>
    <t>Total Custom Clearance (SAR)</t>
  </si>
  <si>
    <t>ES-213</t>
  </si>
  <si>
    <t>Jeddah Phase 5</t>
  </si>
  <si>
    <t>Seafreight</t>
  </si>
  <si>
    <t>Riyadh phase 3</t>
  </si>
  <si>
    <t>ES-211</t>
  </si>
  <si>
    <t>Securna</t>
  </si>
  <si>
    <t>CS-187</t>
  </si>
  <si>
    <t>Supply of Wireless Network Equipment (2nd)</t>
  </si>
  <si>
    <t>PREIS GROUP</t>
  </si>
  <si>
    <t xml:space="preserve">Supply of Transformer bushing </t>
  </si>
  <si>
    <t>HV-1144</t>
  </si>
  <si>
    <t>Jeddah Gate</t>
  </si>
  <si>
    <t>Koncar</t>
  </si>
  <si>
    <t>380kV outdoor current Transformer</t>
  </si>
  <si>
    <t xml:space="preserve">Sales &amp; Trading </t>
  </si>
  <si>
    <t>TBD - Bidding purpose</t>
  </si>
  <si>
    <t>Dammam</t>
  </si>
  <si>
    <t>Trident Structures Pvt Ltd</t>
  </si>
  <si>
    <t>RED SEA</t>
  </si>
  <si>
    <t>SIC220703</t>
  </si>
  <si>
    <t>SF#14-J5-08-AS</t>
  </si>
  <si>
    <t>SF#14-R3-07-AS</t>
  </si>
  <si>
    <t>SF#14-R3-04-AS</t>
  </si>
  <si>
    <t>SIC220772</t>
  </si>
  <si>
    <t>SF#14-R3-08-AS</t>
  </si>
  <si>
    <t>SIC220791</t>
  </si>
  <si>
    <t>SF#14-R3-09-AS</t>
  </si>
  <si>
    <t>SIC220792</t>
  </si>
  <si>
    <t>SF#14-R3-10-AS</t>
  </si>
  <si>
    <t>SIC220793</t>
  </si>
  <si>
    <t>SF#14-R3-11-AS</t>
  </si>
  <si>
    <t>SIC220766</t>
  </si>
  <si>
    <t>SF#14-R3-12-AS</t>
  </si>
  <si>
    <t>SIC220787</t>
  </si>
  <si>
    <t>SF#14-R3-13-AS</t>
  </si>
  <si>
    <t>SIC220789</t>
  </si>
  <si>
    <t>SF#14-R3-14-AS</t>
  </si>
  <si>
    <t>SIC220811</t>
  </si>
  <si>
    <t>SF#14-R3-15-AS</t>
  </si>
  <si>
    <t>SIC220812</t>
  </si>
  <si>
    <t>SF#14-R3-16-AS</t>
  </si>
  <si>
    <t>DDP</t>
  </si>
  <si>
    <t>SF#14-R3-17-AS</t>
  </si>
  <si>
    <t>SF#14-R3-18-AS</t>
  </si>
  <si>
    <t>SF#14-R3-19-AS</t>
  </si>
  <si>
    <t>SF#14-R3-20-AS</t>
  </si>
  <si>
    <t>SF#14-J5-11-AS</t>
  </si>
  <si>
    <t>SF#14-J5-12-AS</t>
  </si>
  <si>
    <t>Battery</t>
  </si>
  <si>
    <t xml:space="preserve">Supply of wireless network equipment - Antenna - 1st batch </t>
  </si>
  <si>
    <t>Easy world for communication Est.</t>
  </si>
  <si>
    <t>Supply of CCTV/POE - Videotec (Camera and accessories)</t>
  </si>
  <si>
    <t>Supply of CCTV/POE Moxa industrial ethernt switch and power supply</t>
  </si>
  <si>
    <t>Cow Tower - 2 units</t>
  </si>
  <si>
    <t>Cow Tower - 4 units</t>
  </si>
  <si>
    <t>HD32 Stand</t>
  </si>
  <si>
    <t>NTT - SARAB</t>
  </si>
  <si>
    <t>NTT Overheaad</t>
  </si>
  <si>
    <t>Supply of Cabinet IP66</t>
  </si>
  <si>
    <t>CANFORD AUDIO LIMITED</t>
  </si>
  <si>
    <t>Supply of 6M Pole</t>
  </si>
  <si>
    <t>SKY NETWORKS</t>
  </si>
  <si>
    <t>26/5/2022</t>
  </si>
  <si>
    <t>SF#14-J5-13-AS</t>
  </si>
  <si>
    <t>Realfiction ApS / Paraddax</t>
  </si>
  <si>
    <t>Detention Charges (SAR)</t>
  </si>
  <si>
    <t>Estimated Arrival Date</t>
  </si>
  <si>
    <t>Estimated Custom Duty Cost (SAR)</t>
  </si>
  <si>
    <t>DDP - Arready arrived</t>
  </si>
  <si>
    <t>LS ELECTRIC</t>
  </si>
  <si>
    <t>Job Order#</t>
  </si>
  <si>
    <t>25/4/2022</t>
  </si>
  <si>
    <t>28/4/2022</t>
  </si>
  <si>
    <t>Total Demurage + Detention</t>
  </si>
  <si>
    <t xml:space="preserve">Total </t>
  </si>
  <si>
    <t>LC NO</t>
  </si>
  <si>
    <t>BANK NAME</t>
  </si>
  <si>
    <t>Beneficiary Name</t>
  </si>
  <si>
    <t>DUE DATE</t>
  </si>
  <si>
    <t>Currency</t>
  </si>
  <si>
    <t>Amount in SAR </t>
  </si>
  <si>
    <t>Payment Amount USD</t>
  </si>
  <si>
    <t>W074315-001</t>
  </si>
  <si>
    <t>SFB</t>
  </si>
  <si>
    <t>Schreder Gulf Lighting LLC</t>
  </si>
  <si>
    <t>TARSHID PROJECT - Riyadh Phase 3</t>
  </si>
  <si>
    <t>USD</t>
  </si>
  <si>
    <t>                              892,822.05</t>
  </si>
  <si>
    <t>                                  238,085.88</t>
  </si>
  <si>
    <t>W074315-002</t>
  </si>
  <si>
    <t>                              884,952.23</t>
  </si>
  <si>
    <t>                                  235,987.26</t>
  </si>
  <si>
    <t>W074315-003</t>
  </si>
  <si>
    <t>                         1,166,372.36</t>
  </si>
  <si>
    <t>                                  311,032.63</t>
  </si>
  <si>
    <t>W074315-004</t>
  </si>
  <si>
    <t>                              608,805.00</t>
  </si>
  <si>
    <t>                                  162,348.00</t>
  </si>
  <si>
    <t>W074315-005</t>
  </si>
  <si>
    <t>                              714,353.63</t>
  </si>
  <si>
    <t>                                  190,494.30</t>
  </si>
  <si>
    <t>W074315-006</t>
  </si>
  <si>
    <t>                         1,755,973.09</t>
  </si>
  <si>
    <t>                                  468,259.49</t>
  </si>
  <si>
    <t>W074315-007</t>
  </si>
  <si>
    <t>                         1,542,375.00</t>
  </si>
  <si>
    <t>                                  411,300.00</t>
  </si>
  <si>
    <t>W074315-008</t>
  </si>
  <si>
    <t>                         2,847,882.08</t>
  </si>
  <si>
    <t>                                  759,435.22</t>
  </si>
  <si>
    <t>W074315-009</t>
  </si>
  <si>
    <t>                         1,224,909.90</t>
  </si>
  <si>
    <t>                                  326,642.64</t>
  </si>
  <si>
    <t>W074315-010</t>
  </si>
  <si>
    <t>                         3,022,656.08</t>
  </si>
  <si>
    <t>                                  806,041.62</t>
  </si>
  <si>
    <t>W074315-011</t>
  </si>
  <si>
    <t>                         1,185,216.08</t>
  </si>
  <si>
    <t>                                  316,057.62</t>
  </si>
  <si>
    <t>W074315-012</t>
  </si>
  <si>
    <t>                         1,820,441.70</t>
  </si>
  <si>
    <t>                                  485,451.12</t>
  </si>
  <si>
    <t>W074315-013</t>
  </si>
  <si>
    <t>                         1,234,796.36</t>
  </si>
  <si>
    <t>                                  329,279.03</t>
  </si>
  <si>
    <t>Document arrival date to bank as per DHL tracking</t>
  </si>
  <si>
    <t>17/4/2022</t>
  </si>
  <si>
    <t>DHL Tracking</t>
  </si>
  <si>
    <t>26/4/2022</t>
  </si>
  <si>
    <t>Original docuemt recived date from Bank</t>
  </si>
  <si>
    <t>21/4/2022</t>
  </si>
  <si>
    <t>20/4/2022</t>
  </si>
  <si>
    <t>Original Document receival date as per DHL tracking</t>
  </si>
  <si>
    <t>Shipment Arrival Date</t>
  </si>
  <si>
    <t>26/04/2022</t>
  </si>
  <si>
    <t>Sadad notification date</t>
  </si>
  <si>
    <t>Delivery Order Linking date</t>
  </si>
  <si>
    <t>Custom payment</t>
  </si>
  <si>
    <t>16/5/2022</t>
  </si>
  <si>
    <t>Job Order #</t>
  </si>
  <si>
    <t>15/5/2022</t>
  </si>
  <si>
    <t>18/5/2022</t>
  </si>
  <si>
    <t>29/4/2022</t>
  </si>
  <si>
    <t>30/4/2022</t>
  </si>
  <si>
    <t>Shipment delivery Date</t>
  </si>
  <si>
    <t>22/5/2022</t>
  </si>
  <si>
    <t>14/5/2022</t>
  </si>
  <si>
    <t>23/5/2022</t>
  </si>
  <si>
    <t>25/5/2022</t>
  </si>
  <si>
    <t>30/5/2022 , 31/5/2022 , 2/6/2022</t>
  </si>
  <si>
    <t>Shipment notification to YCC</t>
  </si>
  <si>
    <t>20/5/2022</t>
  </si>
  <si>
    <t>21/5/2022</t>
  </si>
  <si>
    <r>
      <t xml:space="preserve">Original document received directly </t>
    </r>
    <r>
      <rPr>
        <b/>
        <sz val="11"/>
        <color theme="1"/>
        <rFont val="Calibri"/>
        <family val="2"/>
        <scheme val="minor"/>
      </rPr>
      <t>(Not LC)</t>
    </r>
  </si>
  <si>
    <t>Reasons</t>
  </si>
  <si>
    <t xml:space="preserve">Vendor Charges  </t>
  </si>
  <si>
    <t>YCC Charges</t>
  </si>
  <si>
    <t>Vendor is responsible for the demmurage and part of the detention charges until 12th of May.
YCC (Clearance Agent) is responsible for the detention charges from 13th of May until 22nd of May</t>
  </si>
  <si>
    <t xml:space="preserve">Vendor is responsible for the demmurage and part of the detention charges until 13th of May.
YCC (Clearance Agent) is responsible for the detention charges from 19th of May until 21st of May
Rest of the days, 3 days was due to the fact that warehous is full. </t>
  </si>
  <si>
    <t>Vendor is responsible for the demmurage and detention</t>
  </si>
  <si>
    <t xml:space="preserve">Vendor is responsible for the demmurage and part of the detention charges until 26th of May.
YCC (Clearance Agent) is responsible for the detention charges from 26th of May until 2nd of June
 </t>
  </si>
  <si>
    <t xml:space="preserve">Vendor is responsible for the demmurage and part of the detention charges until 26th of May.
YCC (Clearance Agent) is responsible for the detention charges from 26th of May until 1st of June
 </t>
  </si>
  <si>
    <t>Supply of Wireless Network Equipment - 2nd ship - 2nd batch - 30 W Controllers</t>
  </si>
  <si>
    <t>Supply of wireless network equipment - 3rd shipment - 2nd batch - Parabolic Antennas</t>
  </si>
  <si>
    <t>Put on hold as per PM request</t>
  </si>
  <si>
    <t>Light</t>
  </si>
  <si>
    <t>GIS Parts</t>
  </si>
  <si>
    <t>HV-1317</t>
  </si>
  <si>
    <t>NAF</t>
  </si>
  <si>
    <t>still waiting for the final draft document and the supplier to fill the excel form of the product to start the registration on SABER. We have obtained a booking on 12th of July but it depens on the readiness</t>
  </si>
  <si>
    <t>Shipped From</t>
  </si>
  <si>
    <t>China</t>
  </si>
  <si>
    <t>SF#14-J5-14-AS &amp; SF#14-J5-14-AS (FOC-2%)</t>
  </si>
  <si>
    <t>SIC221728</t>
  </si>
  <si>
    <t>Shipped from</t>
  </si>
  <si>
    <t>Hs code is revised. Undertaking still not closed. Sample faild the lab test . Customs Duty includes the lab test fees ( SAR 3,940)</t>
  </si>
  <si>
    <t>No. </t>
  </si>
  <si>
    <t>Date</t>
  </si>
  <si>
    <t>Day</t>
  </si>
  <si>
    <t>Expected Shipment Status</t>
  </si>
  <si>
    <t>Estimated Demmurage</t>
  </si>
  <si>
    <t>Tuesday</t>
  </si>
  <si>
    <t>EID</t>
  </si>
  <si>
    <t>Shipment arrival</t>
  </si>
  <si>
    <t>Free</t>
  </si>
  <si>
    <t>Wednesday</t>
  </si>
  <si>
    <t>Thursday</t>
  </si>
  <si>
    <t>Friday</t>
  </si>
  <si>
    <t>Saturday</t>
  </si>
  <si>
    <t>Sunday</t>
  </si>
  <si>
    <t>Monday</t>
  </si>
  <si>
    <t>LC document processing</t>
  </si>
  <si>
    <t>Weekend</t>
  </si>
  <si>
    <t>Document Collection</t>
  </si>
  <si>
    <t>DO Collection &amp; Bayan Printing</t>
  </si>
  <si>
    <t>Bayan activation </t>
  </si>
  <si>
    <t>Total</t>
  </si>
  <si>
    <t>Shipment Arrival</t>
  </si>
  <si>
    <t>Document arrival at bank</t>
  </si>
  <si>
    <t xml:space="preserve">G60 Shipment </t>
  </si>
  <si>
    <t>PBI Shipment</t>
  </si>
  <si>
    <t xml:space="preserve"> Demmurage</t>
  </si>
  <si>
    <t>Status without Telex</t>
  </si>
  <si>
    <t>Prebayan , DO collection &amp; Customs duty payment</t>
  </si>
  <si>
    <t>Supplier OR subject mail</t>
  </si>
  <si>
    <t xml:space="preserve"> Custom Duty Project</t>
  </si>
  <si>
    <t>Contractual Date of arrival</t>
  </si>
  <si>
    <t>Contractual Arrival Date</t>
  </si>
  <si>
    <t>HV 105-131</t>
  </si>
  <si>
    <t>sea frieght</t>
  </si>
  <si>
    <t>NEOM</t>
  </si>
  <si>
    <t>HV1393-0</t>
  </si>
  <si>
    <t>FARASAN</t>
  </si>
  <si>
    <t>jeddah</t>
  </si>
  <si>
    <t>pfisterer</t>
  </si>
  <si>
    <t xml:space="preserve">ste </t>
  </si>
  <si>
    <t>arteche</t>
  </si>
  <si>
    <t>Sea frieght</t>
  </si>
  <si>
    <t xml:space="preserve">Indoor current transformer
</t>
  </si>
  <si>
    <t xml:space="preserve">sea freight </t>
  </si>
  <si>
    <t>HV 105-112</t>
  </si>
  <si>
    <t>Medno</t>
  </si>
  <si>
    <t>380/230kV BSP</t>
  </si>
  <si>
    <t>JAFURAH</t>
  </si>
  <si>
    <t>brugcables</t>
  </si>
  <si>
    <t>cable sealing ends</t>
  </si>
  <si>
    <t>HV 8171 , HV8242</t>
  </si>
  <si>
    <t xml:space="preserve"> Diriyah 8171, 8242</t>
  </si>
  <si>
    <t>jafurah</t>
  </si>
  <si>
    <t xml:space="preserve"> Supply of DMR</t>
  </si>
  <si>
    <t xml:space="preserve">105-113 </t>
  </si>
  <si>
    <t>arruti</t>
  </si>
  <si>
    <t>HYOSUNG</t>
  </si>
  <si>
    <t xml:space="preserve">transformer </t>
  </si>
  <si>
    <t>Seafrieht</t>
  </si>
  <si>
    <t>bisha</t>
  </si>
  <si>
    <t>HYUNDAI</t>
  </si>
  <si>
    <t>GIS</t>
  </si>
  <si>
    <t>alhada</t>
  </si>
  <si>
    <t>iscns</t>
  </si>
  <si>
    <t xml:space="preserve">gis sealing end </t>
  </si>
  <si>
    <t>tridelta</t>
  </si>
  <si>
    <t>surge arrester</t>
  </si>
  <si>
    <t>Damam</t>
  </si>
  <si>
    <t>HADRIYAH</t>
  </si>
  <si>
    <t>Lorünser</t>
  </si>
  <si>
    <r>
      <rPr>
        <sz val="16"/>
        <color rgb="FFFF0000"/>
        <rFont val="Calibri"/>
        <family val="2"/>
        <scheme val="minor"/>
      </rPr>
      <t>(Tubular Bus bars / Tubes +</t>
    </r>
    <r>
      <rPr>
        <sz val="16"/>
        <color theme="1"/>
        <rFont val="Calibri"/>
        <family val="2"/>
        <scheme val="minor"/>
      </rPr>
      <t>Connectors+conecters</t>
    </r>
  </si>
  <si>
    <t xml:space="preserve">koncar </t>
  </si>
  <si>
    <t xml:space="preserve">Grounding transformer </t>
  </si>
  <si>
    <t>hyundai</t>
  </si>
  <si>
    <t>shunt reactor</t>
  </si>
  <si>
    <t xml:space="preserve"> air frieght</t>
  </si>
  <si>
    <t>HV-1638</t>
  </si>
  <si>
    <t>HV1638</t>
  </si>
  <si>
    <t>lingrfan</t>
  </si>
  <si>
    <t xml:space="preserve">Voltage Stabilizer </t>
  </si>
  <si>
    <t>ztt</t>
  </si>
  <si>
    <t xml:space="preserve"> OPGW</t>
  </si>
  <si>
    <t>HV1405</t>
  </si>
  <si>
    <t>ain dar</t>
  </si>
  <si>
    <t xml:space="preserve">Connectors and Clamps </t>
  </si>
  <si>
    <t xml:space="preserve">air freight </t>
  </si>
  <si>
    <t>5% , 15%</t>
  </si>
  <si>
    <t>AIC260295</t>
  </si>
  <si>
    <t>Spain</t>
  </si>
  <si>
    <t>china</t>
  </si>
  <si>
    <t>Serivice CO</t>
  </si>
  <si>
    <t>SAR</t>
  </si>
  <si>
    <t>damam</t>
  </si>
  <si>
    <t>sharfiyah</t>
  </si>
  <si>
    <t xml:space="preserve"> type termination</t>
  </si>
  <si>
    <t xml:space="preserve">Arrival port </t>
  </si>
  <si>
    <t>Npv-25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</si>
</sst>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409]d\-mmm\-yy;@"/>
    <numFmt numFmtId="166" formatCode="_-[$SAR]\ * #,##0.00_-;\-[$SAR]\ * #,##0.00_-;_-[$SAR]\ * &quot;-&quot;??_-;_-@_-"/>
  </numFmts>
  <fonts count="16" x14ac:knownFonts="1">
    <font>
      <sz val="11"/>
      <color theme="1"/>
      <name val="Calibri"/>
      <family val="2"/>
      <scheme val="minor"/>
    </font>
    <font>
      <sz val="11"/>
      <color rgb="FF000000"/>
      <name val="Calibri"/>
      <family val="2"/>
    </font>
    <font>
      <sz val="11"/>
      <name val="Calibri"/>
      <family val="2"/>
      <scheme val="minor"/>
    </font>
    <font>
      <sz val="11"/>
      <color theme="1"/>
      <name val="Calibri"/>
      <family val="2"/>
      <scheme val="minor"/>
    </font>
    <font>
      <sz val="10"/>
      <color rgb="FF000000"/>
      <name val="Calibri"/>
      <family val="2"/>
      <scheme val="minor"/>
    </font>
    <font>
      <b/>
      <sz val="11"/>
      <color theme="1"/>
      <name val="Calibri"/>
      <family val="2"/>
      <scheme val="minor"/>
    </font>
    <font>
      <b/>
      <sz val="8"/>
      <color rgb="FFFFFFFF"/>
      <name val="Calibri"/>
      <family val="2"/>
    </font>
    <font>
      <sz val="8"/>
      <color rgb="FF000000"/>
      <name val="Calibri"/>
      <family val="2"/>
    </font>
    <font>
      <b/>
      <sz val="9"/>
      <name val="Calibri"/>
      <family val="2"/>
    </font>
    <font>
      <sz val="8"/>
      <name val="Calibri"/>
      <family val="2"/>
    </font>
    <font>
      <sz val="12"/>
      <color rgb="FF1F4E79"/>
      <name val="Arial"/>
      <family val="2"/>
    </font>
    <font>
      <sz val="11"/>
      <color rgb="FF000000"/>
      <name val="Calibri"/>
      <family val="2"/>
      <scheme val="minor"/>
    </font>
    <font>
      <sz val="14"/>
      <color theme="1"/>
      <name val="Calibri"/>
      <family val="2"/>
      <scheme val="minor"/>
    </font>
    <font>
      <sz val="16"/>
      <color theme="1"/>
      <name val="Calibri"/>
      <family val="2"/>
      <scheme val="minor"/>
    </font>
    <font>
      <sz val="16"/>
      <color rgb="FFFF0000"/>
      <name val="Calibri"/>
      <family val="2"/>
      <scheme val="minor"/>
    </font>
    <font>
      <b/>
      <sz val="14"/>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rgb="FF963634"/>
        <bgColor indexed="64"/>
      </patternFill>
    </fill>
    <fill>
      <patternFill patternType="solid">
        <fgColor rgb="FFE6B8B7"/>
        <bgColor indexed="64"/>
      </patternFill>
    </fill>
    <fill>
      <patternFill patternType="solid">
        <fgColor rgb="FFFDE9D9"/>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1" fillId="0" borderId="0"/>
    <xf numFmtId="43" fontId="3" fillId="0" borderId="0" applyFont="0" applyFill="0" applyBorder="0" applyAlignment="0" applyProtection="0"/>
  </cellStyleXfs>
  <cellXfs count="163">
    <xf numFmtId="0" fontId="0" fillId="0" borderId="0" xfId="0"/>
    <xf numFmtId="0" fontId="0" fillId="0" borderId="1" xfId="0"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0" fillId="0" borderId="0" xfId="0" applyFill="1" applyAlignment="1">
      <alignment horizontal="center" vertical="center"/>
    </xf>
    <xf numFmtId="43" fontId="0" fillId="0" borderId="0" xfId="0" applyNumberFormat="1" applyFill="1" applyAlignment="1">
      <alignment horizontal="center" vertical="center"/>
    </xf>
    <xf numFmtId="0" fontId="0" fillId="0" borderId="1" xfId="0" applyFill="1" applyBorder="1" applyAlignment="1">
      <alignment horizontal="center" vertical="center" wrapText="1"/>
    </xf>
    <xf numFmtId="43" fontId="2" fillId="0" borderId="1" xfId="3" applyFont="1" applyFill="1" applyBorder="1" applyAlignment="1">
      <alignment horizontal="center" vertical="center"/>
    </xf>
    <xf numFmtId="9" fontId="0" fillId="0" borderId="1" xfId="0" applyNumberFormat="1" applyFill="1" applyBorder="1" applyAlignment="1">
      <alignment horizontal="center" vertical="center"/>
    </xf>
    <xf numFmtId="0" fontId="0" fillId="0" borderId="1" xfId="0" applyBorder="1" applyAlignment="1">
      <alignment horizontal="center" vertical="center"/>
    </xf>
    <xf numFmtId="0" fontId="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vertical="center"/>
    </xf>
    <xf numFmtId="43" fontId="0" fillId="0" borderId="1" xfId="0" applyNumberFormat="1" applyFont="1" applyFill="1"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textRotation="90" wrapText="1"/>
    </xf>
    <xf numFmtId="0" fontId="4" fillId="0" borderId="1" xfId="0" applyFont="1" applyFill="1" applyBorder="1" applyAlignment="1">
      <alignment horizontal="center" vertical="center"/>
    </xf>
    <xf numFmtId="43" fontId="0" fillId="0" borderId="1" xfId="3"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3"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xf numFmtId="0" fontId="8" fillId="4" borderId="6" xfId="0" applyFont="1" applyFill="1" applyBorder="1" applyAlignment="1">
      <alignment horizontal="center"/>
    </xf>
    <xf numFmtId="0" fontId="9" fillId="0" borderId="6" xfId="0" applyFont="1" applyBorder="1"/>
    <xf numFmtId="0" fontId="9" fillId="0" borderId="6" xfId="0" applyFont="1" applyBorder="1" applyAlignment="1">
      <alignment horizontal="center"/>
    </xf>
    <xf numFmtId="15" fontId="9" fillId="0" borderId="6" xfId="0" applyNumberFormat="1" applyFont="1" applyBorder="1" applyAlignment="1">
      <alignment horizontal="center"/>
    </xf>
    <xf numFmtId="0" fontId="7" fillId="0" borderId="6" xfId="0" applyFont="1" applyBorder="1" applyAlignment="1">
      <alignment horizontal="center"/>
    </xf>
    <xf numFmtId="16" fontId="7" fillId="0" borderId="6" xfId="0" applyNumberFormat="1" applyFont="1" applyBorder="1" applyAlignment="1">
      <alignment horizontal="right"/>
    </xf>
    <xf numFmtId="0" fontId="7" fillId="0" borderId="6" xfId="0" applyFont="1" applyBorder="1"/>
    <xf numFmtId="15" fontId="9" fillId="5" borderId="6" xfId="0" applyNumberFormat="1" applyFont="1" applyFill="1" applyBorder="1" applyAlignment="1">
      <alignment horizontal="center"/>
    </xf>
    <xf numFmtId="0" fontId="7" fillId="2" borderId="6" xfId="0" applyFont="1" applyFill="1" applyBorder="1"/>
    <xf numFmtId="0" fontId="0" fillId="0" borderId="1" xfId="3" applyNumberFormat="1" applyFont="1" applyFill="1" applyBorder="1" applyAlignment="1">
      <alignment horizontal="center" vertical="center"/>
    </xf>
    <xf numFmtId="0" fontId="2" fillId="0" borderId="1" xfId="3" applyNumberFormat="1" applyFont="1" applyFill="1" applyBorder="1" applyAlignment="1">
      <alignment horizontal="center" vertical="center"/>
    </xf>
    <xf numFmtId="16" fontId="7" fillId="0" borderId="1" xfId="0" applyNumberFormat="1" applyFont="1" applyFill="1" applyBorder="1" applyAlignment="1">
      <alignment horizontal="center"/>
    </xf>
    <xf numFmtId="16" fontId="7" fillId="0" borderId="1" xfId="0" applyNumberFormat="1" applyFont="1" applyFill="1" applyBorder="1" applyAlignment="1">
      <alignment horizontal="right"/>
    </xf>
    <xf numFmtId="43" fontId="0" fillId="6" borderId="1" xfId="3" applyFont="1"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xf>
    <xf numFmtId="43" fontId="0" fillId="7" borderId="1" xfId="3" applyFont="1" applyFill="1" applyBorder="1" applyAlignment="1">
      <alignment horizontal="center" vertical="center"/>
    </xf>
    <xf numFmtId="43" fontId="2" fillId="7" borderId="1" xfId="3" applyFont="1" applyFill="1" applyBorder="1" applyAlignment="1">
      <alignment horizontal="center" vertical="center"/>
    </xf>
    <xf numFmtId="0" fontId="2" fillId="7" borderId="1" xfId="3" applyNumberFormat="1" applyFont="1" applyFill="1" applyBorder="1" applyAlignment="1">
      <alignment horizontal="center" vertical="center"/>
    </xf>
    <xf numFmtId="0" fontId="0" fillId="7" borderId="1" xfId="0" applyFont="1" applyFill="1" applyBorder="1" applyAlignment="1">
      <alignment horizontal="center"/>
    </xf>
    <xf numFmtId="0" fontId="10" fillId="7" borderId="1" xfId="0" applyFont="1" applyFill="1" applyBorder="1"/>
    <xf numFmtId="14" fontId="0" fillId="7" borderId="1" xfId="0" applyNumberFormat="1" applyFill="1" applyBorder="1" applyAlignment="1">
      <alignment horizontal="center" vertical="center"/>
    </xf>
    <xf numFmtId="0" fontId="0" fillId="0" borderId="2" xfId="0" applyFill="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43" fontId="0" fillId="6" borderId="1" xfId="0" applyNumberFormat="1" applyFont="1" applyFill="1" applyBorder="1" applyAlignment="1">
      <alignment horizontal="center" vertical="center"/>
    </xf>
    <xf numFmtId="0" fontId="0" fillId="0" borderId="2" xfId="0" applyFill="1" applyBorder="1" applyAlignment="1">
      <alignment horizontal="right" vertical="center" wrapText="1"/>
    </xf>
    <xf numFmtId="0" fontId="0" fillId="0" borderId="1" xfId="0" applyBorder="1" applyAlignment="1">
      <alignment horizontal="right" wrapText="1"/>
    </xf>
    <xf numFmtId="0" fontId="0" fillId="0" borderId="1" xfId="0" applyFill="1" applyBorder="1" applyAlignment="1">
      <alignment horizontal="right" vertical="center" wrapText="1"/>
    </xf>
    <xf numFmtId="14" fontId="0" fillId="0" borderId="1" xfId="0" applyNumberFormat="1" applyBorder="1" applyAlignment="1">
      <alignment horizontal="right" wrapText="1"/>
    </xf>
    <xf numFmtId="14" fontId="0" fillId="0" borderId="1" xfId="3" applyNumberFormat="1" applyFont="1" applyFill="1" applyBorder="1" applyAlignment="1">
      <alignment horizontal="center" vertical="center"/>
    </xf>
    <xf numFmtId="0" fontId="0" fillId="0" borderId="1" xfId="0" applyBorder="1" applyAlignment="1">
      <alignment horizontal="right" vertical="center" wrapText="1"/>
    </xf>
    <xf numFmtId="0" fontId="0" fillId="0" borderId="1" xfId="0" applyBorder="1" applyAlignment="1">
      <alignment horizontal="center" vertical="center" wrapText="1"/>
    </xf>
    <xf numFmtId="43" fontId="0" fillId="0" borderId="1" xfId="3" applyFont="1" applyFill="1" applyBorder="1" applyAlignment="1">
      <alignment horizontal="center" vertical="center"/>
    </xf>
    <xf numFmtId="165" fontId="0" fillId="0" borderId="1" xfId="1" applyNumberFormat="1" applyFont="1" applyFill="1" applyBorder="1" applyAlignment="1">
      <alignment horizontal="center" vertical="center"/>
    </xf>
    <xf numFmtId="43" fontId="0" fillId="0" borderId="1" xfId="3" applyFont="1" applyFill="1" applyBorder="1" applyAlignment="1">
      <alignment horizontal="center"/>
    </xf>
    <xf numFmtId="0" fontId="0" fillId="2" borderId="1" xfId="0" applyFill="1" applyBorder="1" applyAlignment="1">
      <alignment horizontal="center" vertical="center"/>
    </xf>
    <xf numFmtId="43" fontId="0" fillId="0" borderId="1" xfId="3"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0" fontId="0" fillId="0" borderId="0" xfId="0" applyNumberFormat="1" applyFill="1" applyBorder="1" applyAlignment="1">
      <alignment horizontal="center" vertical="center"/>
    </xf>
    <xf numFmtId="43" fontId="0" fillId="0" borderId="0" xfId="0" applyNumberFormat="1" applyFill="1" applyBorder="1" applyAlignment="1">
      <alignment horizontal="center" vertical="center"/>
    </xf>
    <xf numFmtId="165" fontId="0" fillId="2" borderId="1" xfId="1" applyNumberFormat="1" applyFont="1" applyFill="1" applyBorder="1" applyAlignment="1">
      <alignment horizontal="center" vertical="center"/>
    </xf>
    <xf numFmtId="0" fontId="0" fillId="2" borderId="0" xfId="0" applyFill="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xf>
    <xf numFmtId="43" fontId="0" fillId="2" borderId="1" xfId="3" applyFont="1" applyFill="1" applyBorder="1" applyAlignment="1">
      <alignment horizontal="center"/>
    </xf>
    <xf numFmtId="9" fontId="0" fillId="2" borderId="1" xfId="0" applyNumberFormat="1" applyFont="1" applyFill="1" applyBorder="1" applyAlignment="1">
      <alignment horizontal="center" vertical="center"/>
    </xf>
    <xf numFmtId="43" fontId="0" fillId="2" borderId="1" xfId="3" applyFont="1" applyFill="1" applyBorder="1" applyAlignment="1">
      <alignment horizontal="center" vertical="center"/>
    </xf>
    <xf numFmtId="0" fontId="0" fillId="6" borderId="0" xfId="0" applyFill="1" applyBorder="1" applyAlignment="1">
      <alignment horizontal="center" vertical="center"/>
    </xf>
    <xf numFmtId="0" fontId="0" fillId="6" borderId="1" xfId="0" applyFill="1" applyBorder="1" applyAlignment="1">
      <alignment horizontal="center" vertical="center"/>
    </xf>
    <xf numFmtId="0" fontId="0" fillId="6" borderId="1" xfId="0" applyFont="1" applyFill="1" applyBorder="1" applyAlignment="1">
      <alignment horizontal="center" vertical="center"/>
    </xf>
    <xf numFmtId="165" fontId="0" fillId="6" borderId="1" xfId="1" applyNumberFormat="1" applyFont="1" applyFill="1" applyBorder="1" applyAlignment="1">
      <alignment horizontal="center" vertical="center"/>
    </xf>
    <xf numFmtId="164" fontId="0" fillId="6" borderId="1" xfId="0" applyNumberFormat="1" applyFill="1" applyBorder="1" applyAlignment="1">
      <alignment horizontal="center" vertical="center"/>
    </xf>
    <xf numFmtId="0" fontId="0" fillId="2" borderId="1" xfId="0" applyNumberFormat="1" applyFill="1" applyBorder="1" applyAlignment="1">
      <alignment horizontal="center" vertical="center"/>
    </xf>
    <xf numFmtId="43" fontId="0" fillId="2" borderId="1" xfId="0" applyNumberFormat="1" applyFill="1" applyBorder="1" applyAlignment="1">
      <alignment horizontal="center" vertical="center"/>
    </xf>
    <xf numFmtId="43" fontId="2" fillId="2" borderId="1" xfId="3" applyFont="1" applyFill="1" applyBorder="1" applyAlignment="1">
      <alignment horizontal="center" vertical="center"/>
    </xf>
    <xf numFmtId="0" fontId="0" fillId="6" borderId="1" xfId="0" applyNumberFormat="1" applyFill="1" applyBorder="1" applyAlignment="1">
      <alignment horizontal="center" vertical="center"/>
    </xf>
    <xf numFmtId="9" fontId="0" fillId="6" borderId="1" xfId="0" applyNumberFormat="1" applyFill="1" applyBorder="1" applyAlignment="1">
      <alignment horizontal="center" vertical="center"/>
    </xf>
    <xf numFmtId="0" fontId="0" fillId="6" borderId="1" xfId="0" applyFill="1" applyBorder="1" applyAlignment="1">
      <alignment horizontal="center"/>
    </xf>
    <xf numFmtId="43" fontId="2" fillId="6" borderId="1" xfId="3" applyFont="1" applyFill="1" applyBorder="1" applyAlignment="1">
      <alignment horizontal="center" vertical="center"/>
    </xf>
    <xf numFmtId="0" fontId="0" fillId="6" borderId="1" xfId="0" applyFont="1" applyFill="1" applyBorder="1" applyAlignment="1">
      <alignment horizontal="center"/>
    </xf>
    <xf numFmtId="0" fontId="0" fillId="6" borderId="1" xfId="0" applyFont="1" applyFill="1" applyBorder="1" applyAlignment="1">
      <alignment horizontal="center" vertical="center" wrapText="1"/>
    </xf>
    <xf numFmtId="43" fontId="0" fillId="6" borderId="1" xfId="0" applyNumberFormat="1" applyFont="1" applyFill="1" applyBorder="1" applyAlignment="1">
      <alignment horizontal="center" vertical="center" wrapText="1"/>
    </xf>
    <xf numFmtId="9" fontId="0" fillId="0" borderId="1" xfId="0" applyNumberFormat="1" applyBorder="1" applyAlignment="1">
      <alignment horizontal="center" vertical="center"/>
    </xf>
    <xf numFmtId="43" fontId="0" fillId="0" borderId="1" xfId="0" applyNumberFormat="1" applyFont="1" applyFill="1" applyBorder="1" applyAlignment="1">
      <alignment horizontal="center" vertical="center" wrapText="1"/>
    </xf>
    <xf numFmtId="43" fontId="0" fillId="0" borderId="1" xfId="0" applyNumberFormat="1" applyFill="1" applyBorder="1" applyAlignment="1">
      <alignment horizontal="center" vertical="center"/>
    </xf>
    <xf numFmtId="43" fontId="0" fillId="0" borderId="1" xfId="3" applyFont="1" applyFill="1" applyBorder="1" applyAlignment="1">
      <alignment horizontal="center" vertical="center"/>
    </xf>
    <xf numFmtId="0" fontId="11" fillId="0" borderId="1" xfId="0" applyFont="1" applyBorder="1" applyAlignment="1">
      <alignment horizontal="center"/>
    </xf>
    <xf numFmtId="0" fontId="11" fillId="0" borderId="5" xfId="0" applyFont="1" applyBorder="1" applyAlignment="1">
      <alignment horizontal="center"/>
    </xf>
    <xf numFmtId="0" fontId="11" fillId="0" borderId="4" xfId="0" applyFont="1" applyBorder="1" applyAlignment="1">
      <alignment horizontal="center"/>
    </xf>
    <xf numFmtId="14" fontId="11" fillId="0" borderId="6" xfId="0" applyNumberFormat="1" applyFont="1" applyBorder="1" applyAlignment="1">
      <alignment horizontal="center"/>
    </xf>
    <xf numFmtId="0" fontId="11" fillId="0" borderId="6" xfId="0" applyFont="1" applyBorder="1" applyAlignment="1">
      <alignment horizontal="center"/>
    </xf>
    <xf numFmtId="0" fontId="11" fillId="0" borderId="4" xfId="0" applyFont="1" applyBorder="1" applyAlignment="1">
      <alignment horizontal="center" vertical="center"/>
    </xf>
    <xf numFmtId="14"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 fillId="8" borderId="1" xfId="0" applyFont="1" applyFill="1" applyBorder="1" applyAlignment="1">
      <alignment horizontal="center"/>
    </xf>
    <xf numFmtId="0" fontId="1" fillId="8" borderId="5" xfId="0" applyFont="1" applyFill="1" applyBorder="1" applyAlignment="1">
      <alignment horizontal="center"/>
    </xf>
    <xf numFmtId="0" fontId="1" fillId="8" borderId="4" xfId="0" applyFont="1" applyFill="1" applyBorder="1" applyAlignment="1">
      <alignment horizontal="center"/>
    </xf>
    <xf numFmtId="14" fontId="1" fillId="8" borderId="6" xfId="0" applyNumberFormat="1" applyFont="1" applyFill="1" applyBorder="1" applyAlignment="1">
      <alignment horizontal="center"/>
    </xf>
    <xf numFmtId="0" fontId="1" fillId="8" borderId="6" xfId="0" applyFont="1" applyFill="1" applyBorder="1" applyAlignment="1">
      <alignment horizontal="center"/>
    </xf>
    <xf numFmtId="0" fontId="1" fillId="8" borderId="6" xfId="0" applyFont="1" applyFill="1" applyBorder="1" applyAlignment="1">
      <alignment horizontal="center" wrapText="1"/>
    </xf>
    <xf numFmtId="0" fontId="11" fillId="0" borderId="10" xfId="0" applyFont="1" applyBorder="1" applyAlignment="1">
      <alignment horizontal="center"/>
    </xf>
    <xf numFmtId="0" fontId="11" fillId="0" borderId="10" xfId="0" applyFont="1" applyBorder="1" applyAlignment="1">
      <alignment horizontal="center" wrapText="1"/>
    </xf>
    <xf numFmtId="0" fontId="11" fillId="0" borderId="10" xfId="0" applyFont="1" applyBorder="1" applyAlignment="1">
      <alignment horizontal="center" vertical="center" wrapText="1"/>
    </xf>
    <xf numFmtId="43" fontId="1" fillId="8" borderId="6" xfId="3" applyFont="1" applyFill="1" applyBorder="1" applyAlignment="1">
      <alignment horizontal="center"/>
    </xf>
    <xf numFmtId="0" fontId="0" fillId="0" borderId="0" xfId="0" applyFont="1" applyFill="1" applyAlignment="1">
      <alignment horizontal="center" vertical="center"/>
    </xf>
    <xf numFmtId="0" fontId="0" fillId="9" borderId="0" xfId="0" applyFont="1" applyFill="1" applyBorder="1" applyAlignment="1">
      <alignment horizontal="center" vertical="center"/>
    </xf>
    <xf numFmtId="0" fontId="0" fillId="9" borderId="1" xfId="0" applyFont="1" applyFill="1" applyBorder="1" applyAlignment="1">
      <alignment horizontal="center" vertical="center"/>
    </xf>
    <xf numFmtId="0" fontId="0" fillId="9" borderId="1" xfId="0" applyFont="1" applyFill="1" applyBorder="1" applyAlignment="1">
      <alignment horizontal="center" vertical="center" wrapText="1"/>
    </xf>
    <xf numFmtId="0" fontId="0" fillId="9" borderId="0" xfId="0" applyFill="1" applyAlignment="1">
      <alignment horizontal="center" vertical="center"/>
    </xf>
    <xf numFmtId="0" fontId="0" fillId="9" borderId="1" xfId="0" applyNumberFormat="1" applyFont="1" applyFill="1" applyBorder="1" applyAlignment="1">
      <alignment horizontal="center" vertical="center"/>
    </xf>
    <xf numFmtId="43" fontId="0" fillId="9" borderId="1" xfId="3" applyFont="1" applyFill="1" applyBorder="1" applyAlignment="1">
      <alignment horizontal="center" vertical="center"/>
    </xf>
    <xf numFmtId="0" fontId="0" fillId="9" borderId="0" xfId="0" applyFont="1" applyFill="1" applyAlignment="1">
      <alignment horizontal="center" vertical="center"/>
    </xf>
    <xf numFmtId="0" fontId="0" fillId="10" borderId="1" xfId="0" applyFont="1" applyFill="1" applyBorder="1" applyAlignment="1">
      <alignment horizontal="center" vertical="center"/>
    </xf>
    <xf numFmtId="0" fontId="0" fillId="10" borderId="1" xfId="0" applyFill="1" applyBorder="1" applyAlignment="1">
      <alignment horizontal="center" vertical="center"/>
    </xf>
    <xf numFmtId="0" fontId="12" fillId="10" borderId="1" xfId="0" applyFont="1" applyFill="1" applyBorder="1" applyAlignment="1">
      <alignment horizontal="center" vertical="center"/>
    </xf>
    <xf numFmtId="0" fontId="2" fillId="9" borderId="3" xfId="0" applyFont="1" applyFill="1" applyBorder="1" applyAlignment="1">
      <alignment horizontal="center" vertical="center"/>
    </xf>
    <xf numFmtId="0" fontId="0" fillId="9" borderId="3" xfId="0" applyFont="1" applyFill="1" applyBorder="1" applyAlignment="1">
      <alignment horizontal="center" vertical="center"/>
    </xf>
    <xf numFmtId="0" fontId="0" fillId="9" borderId="3" xfId="0" applyNumberFormat="1" applyFont="1" applyFill="1" applyBorder="1" applyAlignment="1">
      <alignment horizontal="center" vertical="center"/>
    </xf>
    <xf numFmtId="0" fontId="0" fillId="9" borderId="3" xfId="0" applyFont="1" applyFill="1" applyBorder="1" applyAlignment="1">
      <alignment horizontal="center" vertical="center" wrapText="1"/>
    </xf>
    <xf numFmtId="43" fontId="0" fillId="9" borderId="3" xfId="0" applyNumberFormat="1" applyFont="1" applyFill="1" applyBorder="1" applyAlignment="1">
      <alignment horizontal="center" vertical="center" wrapText="1"/>
    </xf>
    <xf numFmtId="0" fontId="13"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9" fontId="13" fillId="10" borderId="1" xfId="0" applyNumberFormat="1" applyFont="1" applyFill="1" applyBorder="1" applyAlignment="1">
      <alignment horizontal="center" vertical="center"/>
    </xf>
    <xf numFmtId="4" fontId="0" fillId="0" borderId="0" xfId="0" applyNumberFormat="1" applyAlignment="1">
      <alignment horizontal="center" vertical="center"/>
    </xf>
    <xf numFmtId="3" fontId="13" fillId="10" borderId="1" xfId="0" applyNumberFormat="1" applyFont="1" applyFill="1" applyBorder="1" applyAlignment="1">
      <alignment horizontal="center" vertical="center"/>
    </xf>
    <xf numFmtId="14" fontId="13" fillId="10" borderId="1" xfId="0" applyNumberFormat="1" applyFont="1" applyFill="1" applyBorder="1" applyAlignment="1">
      <alignment horizontal="center" vertical="center"/>
    </xf>
    <xf numFmtId="4" fontId="13" fillId="10" borderId="1" xfId="0" applyNumberFormat="1" applyFont="1" applyFill="1" applyBorder="1" applyAlignment="1">
      <alignment horizontal="center" vertical="center"/>
    </xf>
    <xf numFmtId="166" fontId="0" fillId="0" borderId="0" xfId="0" applyNumberFormat="1" applyAlignment="1">
      <alignment horizontal="center" vertical="center"/>
    </xf>
    <xf numFmtId="0" fontId="0" fillId="10" borderId="0" xfId="0" applyFill="1" applyBorder="1" applyAlignment="1">
      <alignment horizontal="center" vertical="center"/>
    </xf>
    <xf numFmtId="0" fontId="0" fillId="10" borderId="0" xfId="0" applyFont="1" applyFill="1" applyAlignment="1">
      <alignment horizontal="center" vertical="center"/>
    </xf>
    <xf numFmtId="0" fontId="0" fillId="11" borderId="0" xfId="0" applyFill="1" applyAlignment="1">
      <alignment horizontal="center" vertical="center"/>
    </xf>
    <xf numFmtId="3" fontId="0" fillId="11" borderId="0" xfId="0" applyNumberFormat="1" applyFill="1" applyAlignment="1">
      <alignment horizontal="center" vertical="center"/>
    </xf>
    <xf numFmtId="0" fontId="0" fillId="11" borderId="0" xfId="0" applyFill="1" applyAlignment="1">
      <alignment horizontal="right" vertical="center"/>
    </xf>
    <xf numFmtId="0" fontId="15" fillId="11" borderId="0" xfId="0" applyFont="1" applyFill="1" applyBorder="1" applyAlignment="1">
      <alignment horizontal="center" vertical="center"/>
    </xf>
    <xf numFmtId="4" fontId="15" fillId="11" borderId="0" xfId="0" applyNumberFormat="1" applyFont="1" applyFill="1" applyBorder="1" applyAlignment="1">
      <alignment horizontal="center" vertical="center"/>
    </xf>
    <xf numFmtId="0" fontId="15" fillId="11" borderId="0" xfId="0" applyFont="1" applyFill="1" applyBorder="1" applyAlignment="1">
      <alignment horizontal="right" vertical="center"/>
    </xf>
    <xf numFmtId="0" fontId="15" fillId="11" borderId="0" xfId="0" applyNumberFormat="1" applyFont="1" applyFill="1" applyBorder="1" applyAlignment="1">
      <alignment horizontal="center" vertical="center"/>
    </xf>
    <xf numFmtId="4" fontId="12" fillId="10" borderId="1" xfId="0" applyNumberFormat="1" applyFont="1" applyFill="1" applyBorder="1" applyAlignment="1">
      <alignment horizontal="center" vertical="center"/>
    </xf>
    <xf numFmtId="43" fontId="5" fillId="11" borderId="0" xfId="0" applyNumberFormat="1" applyFont="1" applyFill="1" applyBorder="1" applyAlignment="1">
      <alignment horizontal="right" vertical="center"/>
    </xf>
    <xf numFmtId="43" fontId="0" fillId="10" borderId="1" xfId="0" applyNumberFormat="1" applyFill="1" applyBorder="1" applyAlignment="1">
      <alignment horizontal="center" vertical="center"/>
    </xf>
    <xf numFmtId="4" fontId="0" fillId="0" borderId="0" xfId="0" applyNumberFormat="1" applyFill="1" applyBorder="1" applyAlignment="1">
      <alignment horizontal="center" vertical="center"/>
    </xf>
    <xf numFmtId="3" fontId="0" fillId="0" borderId="0" xfId="0" applyNumberFormat="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 fillId="8" borderId="7" xfId="0" applyFont="1" applyFill="1" applyBorder="1" applyAlignment="1">
      <alignment horizontal="center"/>
    </xf>
    <xf numFmtId="0" fontId="1" fillId="8" borderId="8" xfId="0" applyFont="1" applyFill="1" applyBorder="1" applyAlignment="1">
      <alignment horizontal="center"/>
    </xf>
    <xf numFmtId="0" fontId="1" fillId="8" borderId="9" xfId="0" applyFont="1" applyFill="1" applyBorder="1" applyAlignment="1">
      <alignment horizontal="center"/>
    </xf>
    <xf numFmtId="0" fontId="0" fillId="0" borderId="1" xfId="0"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17" fontId="0" fillId="10" borderId="1" xfId="0" applyNumberFormat="1" applyFill="1" applyBorder="1" applyAlignment="1">
      <alignment horizontal="center" vertical="center"/>
    </xf>
    <xf numFmtId="17" fontId="13" fillId="10" borderId="1" xfId="0" applyNumberFormat="1" applyFont="1" applyFill="1" applyBorder="1" applyAlignment="1">
      <alignment horizontal="center" vertical="center"/>
    </xf>
  </cellXfs>
  <cellStyles count="4">
    <cellStyle name="Comma" xfId="3" builtinId="3"/>
    <cellStyle name="Normal" xfId="0" builtinId="0"/>
    <cellStyle name="Normal 2" xfId="2" xr:uid="{00000000-0005-0000-0000-000003000000}"/>
    <cellStyle name="Normal 7" xfId="1" xr:uid="{00000000-0005-0000-0000-00000400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9525</xdr:colOff>
      <xdr:row>0</xdr:row>
      <xdr:rowOff>9525</xdr:rowOff>
    </xdr:to>
    <xdr:pic>
      <xdr:nvPicPr>
        <xdr:cNvPr id="3" name="Picture 2" descr="https://mail.google.com/mail/u/0/images/cleardot.gif">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19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9525</xdr:colOff>
      <xdr:row>0</xdr:row>
      <xdr:rowOff>9525</xdr:rowOff>
    </xdr:to>
    <xdr:pic>
      <xdr:nvPicPr>
        <xdr:cNvPr id="4" name="Picture 3" descr="https://mail.google.com/mail/u/0/images/cleardot.gif">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38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5" name="Picture 4" descr="https://mail.google.com/mail/u/0/images/cleardot.gif">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5"/>
  <sheetViews>
    <sheetView topLeftCell="B1" zoomScaleNormal="100" workbookViewId="0">
      <pane ySplit="1" topLeftCell="A2" activePane="bottomLeft" state="frozen"/>
      <selection pane="bottomLeft" activeCell="E8" sqref="E8"/>
    </sheetView>
  </sheetViews>
  <sheetFormatPr defaultColWidth="8.90625" defaultRowHeight="14.5" x14ac:dyDescent="0.35"/>
  <cols>
    <col min="1" max="1" width="8.6328125" style="14" bestFit="1" customWidth="1"/>
    <col min="2" max="2" width="16.453125" style="14" customWidth="1"/>
    <col min="3" max="3" width="16.54296875" style="14" bestFit="1" customWidth="1"/>
    <col min="4" max="4" width="30.6328125" style="14" bestFit="1" customWidth="1"/>
    <col min="5" max="5" width="75.6328125" style="14" bestFit="1" customWidth="1"/>
    <col min="6" max="6" width="16.54296875" style="14" bestFit="1" customWidth="1"/>
    <col min="7" max="7" width="16.90625" style="14" bestFit="1" customWidth="1"/>
    <col min="8" max="8" width="28.36328125" style="14" bestFit="1" customWidth="1"/>
    <col min="9" max="9" width="16.08984375" style="69" customWidth="1"/>
    <col min="10" max="10" width="16.453125" style="14" bestFit="1" customWidth="1"/>
    <col min="11" max="11" width="12.36328125" style="14" customWidth="1"/>
    <col min="12" max="12" width="11.90625" style="14" customWidth="1"/>
    <col min="13" max="13" width="17.36328125" style="14" bestFit="1" customWidth="1"/>
    <col min="14" max="14" width="10.90625" style="70" customWidth="1"/>
    <col min="15" max="15" width="13.08984375" style="70" customWidth="1"/>
    <col min="16" max="16" width="14.54296875" style="14" customWidth="1"/>
    <col min="17" max="17" width="19.453125" style="14" bestFit="1" customWidth="1"/>
    <col min="18" max="16384" width="8.90625" style="14"/>
  </cols>
  <sheetData>
    <row r="1" spans="1:17" ht="43.5" x14ac:dyDescent="0.35">
      <c r="A1" s="3" t="s">
        <v>9</v>
      </c>
      <c r="B1" s="3" t="s">
        <v>96</v>
      </c>
      <c r="C1" s="3" t="s">
        <v>0</v>
      </c>
      <c r="D1" s="3" t="s">
        <v>24</v>
      </c>
      <c r="E1" s="3" t="s">
        <v>1</v>
      </c>
      <c r="F1" s="3" t="s">
        <v>8</v>
      </c>
      <c r="G1" s="3" t="s">
        <v>2</v>
      </c>
      <c r="H1" s="3" t="s">
        <v>3</v>
      </c>
      <c r="I1" s="11" t="s">
        <v>15</v>
      </c>
      <c r="J1" s="3" t="s">
        <v>10</v>
      </c>
      <c r="K1" s="2" t="s">
        <v>11</v>
      </c>
      <c r="L1" s="2" t="s">
        <v>4</v>
      </c>
      <c r="M1" s="3" t="s">
        <v>21</v>
      </c>
      <c r="N1" s="94" t="s">
        <v>16</v>
      </c>
      <c r="O1" s="94" t="s">
        <v>91</v>
      </c>
      <c r="P1" s="2" t="s">
        <v>25</v>
      </c>
      <c r="Q1" s="3" t="s">
        <v>12</v>
      </c>
    </row>
    <row r="2" spans="1:17" s="72" customFormat="1" x14ac:dyDescent="0.35">
      <c r="A2" s="64">
        <v>1</v>
      </c>
      <c r="B2" s="74"/>
      <c r="C2" s="73" t="s">
        <v>5</v>
      </c>
      <c r="D2" s="73" t="s">
        <v>95</v>
      </c>
      <c r="E2" s="74" t="s">
        <v>18</v>
      </c>
      <c r="F2" s="73" t="s">
        <v>28</v>
      </c>
      <c r="G2" s="74" t="s">
        <v>13</v>
      </c>
      <c r="H2" s="74" t="s">
        <v>19</v>
      </c>
      <c r="I2" s="75">
        <v>163417</v>
      </c>
      <c r="J2" s="71">
        <v>44709</v>
      </c>
      <c r="K2" s="71"/>
      <c r="L2" s="83"/>
      <c r="M2" s="76">
        <v>0.05</v>
      </c>
      <c r="N2" s="64"/>
      <c r="O2" s="64"/>
      <c r="P2" s="77"/>
      <c r="Q2" s="84"/>
    </row>
    <row r="3" spans="1:17" s="72" customFormat="1" x14ac:dyDescent="0.35">
      <c r="A3" s="64">
        <v>2</v>
      </c>
      <c r="B3" s="74"/>
      <c r="C3" s="64" t="s">
        <v>5</v>
      </c>
      <c r="D3" s="64" t="s">
        <v>23</v>
      </c>
      <c r="E3" s="64" t="s">
        <v>68</v>
      </c>
      <c r="F3" s="64" t="s">
        <v>28</v>
      </c>
      <c r="G3" s="73" t="s">
        <v>30</v>
      </c>
      <c r="H3" s="73" t="s">
        <v>29</v>
      </c>
      <c r="I3" s="77">
        <v>316057.62</v>
      </c>
      <c r="J3" s="71">
        <v>44714</v>
      </c>
      <c r="K3" s="71"/>
      <c r="L3" s="83"/>
      <c r="M3" s="76">
        <v>0.05</v>
      </c>
      <c r="N3" s="64"/>
      <c r="O3" s="64"/>
      <c r="P3" s="77"/>
      <c r="Q3" s="64"/>
    </row>
    <row r="4" spans="1:17" s="72" customFormat="1" x14ac:dyDescent="0.35">
      <c r="A4" s="64">
        <v>3</v>
      </c>
      <c r="B4" s="64"/>
      <c r="C4" s="64" t="s">
        <v>5</v>
      </c>
      <c r="D4" s="64" t="s">
        <v>23</v>
      </c>
      <c r="E4" s="64" t="s">
        <v>69</v>
      </c>
      <c r="F4" s="64" t="s">
        <v>28</v>
      </c>
      <c r="G4" s="73" t="s">
        <v>30</v>
      </c>
      <c r="H4" s="73" t="s">
        <v>29</v>
      </c>
      <c r="I4" s="77">
        <v>485451.12</v>
      </c>
      <c r="J4" s="71">
        <v>44714</v>
      </c>
      <c r="K4" s="71"/>
      <c r="L4" s="83"/>
      <c r="M4" s="76">
        <v>0.05</v>
      </c>
      <c r="N4" s="77"/>
      <c r="O4" s="77"/>
      <c r="P4" s="77"/>
      <c r="Q4" s="77"/>
    </row>
    <row r="5" spans="1:17" s="72" customFormat="1" x14ac:dyDescent="0.35">
      <c r="A5" s="64">
        <v>4</v>
      </c>
      <c r="B5" s="64"/>
      <c r="C5" s="64" t="s">
        <v>5</v>
      </c>
      <c r="D5" s="64" t="s">
        <v>23</v>
      </c>
      <c r="E5" s="64" t="s">
        <v>70</v>
      </c>
      <c r="F5" s="64" t="s">
        <v>28</v>
      </c>
      <c r="G5" s="73" t="s">
        <v>30</v>
      </c>
      <c r="H5" s="73" t="s">
        <v>29</v>
      </c>
      <c r="I5" s="77">
        <v>329279.03000000003</v>
      </c>
      <c r="J5" s="71">
        <v>44714</v>
      </c>
      <c r="K5" s="71"/>
      <c r="L5" s="83"/>
      <c r="M5" s="76">
        <v>0.05</v>
      </c>
      <c r="N5" s="77"/>
      <c r="O5" s="77"/>
      <c r="P5" s="77"/>
      <c r="Q5" s="77"/>
    </row>
    <row r="6" spans="1:17" s="72" customFormat="1" x14ac:dyDescent="0.35">
      <c r="A6" s="64">
        <v>5</v>
      </c>
      <c r="B6" s="74"/>
      <c r="C6" s="64" t="s">
        <v>5</v>
      </c>
      <c r="D6" s="64" t="s">
        <v>23</v>
      </c>
      <c r="E6" s="64" t="s">
        <v>71</v>
      </c>
      <c r="F6" s="64" t="s">
        <v>28</v>
      </c>
      <c r="G6" s="73" t="s">
        <v>30</v>
      </c>
      <c r="H6" s="73" t="s">
        <v>29</v>
      </c>
      <c r="I6" s="77">
        <v>7192.43</v>
      </c>
      <c r="J6" s="71">
        <v>44714</v>
      </c>
      <c r="K6" s="71"/>
      <c r="L6" s="83"/>
      <c r="M6" s="76">
        <v>0.05</v>
      </c>
      <c r="N6" s="64"/>
      <c r="O6" s="64"/>
      <c r="P6" s="77"/>
      <c r="Q6" s="85"/>
    </row>
    <row r="7" spans="1:17" s="78" customFormat="1" x14ac:dyDescent="0.35">
      <c r="A7" s="79">
        <v>6</v>
      </c>
      <c r="B7" s="79"/>
      <c r="C7" s="79" t="s">
        <v>5</v>
      </c>
      <c r="D7" s="79" t="s">
        <v>31</v>
      </c>
      <c r="E7" s="79" t="s">
        <v>75</v>
      </c>
      <c r="F7" s="79" t="s">
        <v>14</v>
      </c>
      <c r="G7" s="79" t="s">
        <v>32</v>
      </c>
      <c r="H7" s="80" t="s">
        <v>44</v>
      </c>
      <c r="I7" s="41">
        <v>55269</v>
      </c>
      <c r="J7" s="81">
        <v>44716</v>
      </c>
      <c r="K7" s="81"/>
      <c r="L7" s="86"/>
      <c r="M7" s="87"/>
      <c r="N7" s="79"/>
      <c r="O7" s="79"/>
      <c r="P7" s="41"/>
      <c r="Q7" s="79" t="s">
        <v>94</v>
      </c>
    </row>
    <row r="8" spans="1:17" s="78" customFormat="1" x14ac:dyDescent="0.35">
      <c r="A8" s="79">
        <v>7</v>
      </c>
      <c r="B8" s="88"/>
      <c r="C8" s="79" t="s">
        <v>5</v>
      </c>
      <c r="D8" s="79" t="s">
        <v>31</v>
      </c>
      <c r="E8" s="79" t="s">
        <v>74</v>
      </c>
      <c r="F8" s="79" t="s">
        <v>28</v>
      </c>
      <c r="G8" s="79" t="s">
        <v>32</v>
      </c>
      <c r="H8" s="80" t="s">
        <v>44</v>
      </c>
      <c r="I8" s="41">
        <v>78846</v>
      </c>
      <c r="J8" s="81">
        <v>44718</v>
      </c>
      <c r="K8" s="81"/>
      <c r="L8" s="86"/>
      <c r="M8" s="87"/>
      <c r="N8" s="79"/>
      <c r="O8" s="79"/>
      <c r="P8" s="89"/>
      <c r="Q8" s="79"/>
    </row>
    <row r="9" spans="1:17" s="78" customFormat="1" x14ac:dyDescent="0.35">
      <c r="A9" s="79">
        <v>8</v>
      </c>
      <c r="B9" s="88"/>
      <c r="C9" s="79" t="s">
        <v>5</v>
      </c>
      <c r="D9" s="79" t="s">
        <v>23</v>
      </c>
      <c r="E9" s="79" t="s">
        <v>72</v>
      </c>
      <c r="F9" s="79" t="s">
        <v>28</v>
      </c>
      <c r="G9" s="80" t="s">
        <v>26</v>
      </c>
      <c r="H9" s="80" t="s">
        <v>27</v>
      </c>
      <c r="I9" s="41">
        <v>300422.36</v>
      </c>
      <c r="J9" s="81">
        <v>44719</v>
      </c>
      <c r="K9" s="81"/>
      <c r="L9" s="86"/>
      <c r="M9" s="87"/>
      <c r="N9" s="79"/>
      <c r="O9" s="79"/>
      <c r="P9" s="89"/>
      <c r="Q9" s="79"/>
    </row>
    <row r="10" spans="1:17" s="78" customFormat="1" x14ac:dyDescent="0.35">
      <c r="A10" s="79">
        <v>9</v>
      </c>
      <c r="B10" s="79"/>
      <c r="C10" s="79" t="s">
        <v>5</v>
      </c>
      <c r="D10" s="79" t="s">
        <v>31</v>
      </c>
      <c r="E10" s="79" t="s">
        <v>33</v>
      </c>
      <c r="F10" s="79" t="s">
        <v>14</v>
      </c>
      <c r="G10" s="79" t="s">
        <v>32</v>
      </c>
      <c r="H10" s="80" t="s">
        <v>44</v>
      </c>
      <c r="I10" s="82" t="s">
        <v>6</v>
      </c>
      <c r="J10" s="81">
        <v>44719</v>
      </c>
      <c r="K10" s="81"/>
      <c r="L10" s="86"/>
      <c r="M10" s="79"/>
      <c r="N10" s="79"/>
      <c r="O10" s="79"/>
      <c r="P10" s="41"/>
      <c r="Q10" s="79" t="s">
        <v>67</v>
      </c>
    </row>
    <row r="11" spans="1:17" s="78" customFormat="1" x14ac:dyDescent="0.35">
      <c r="A11" s="79">
        <v>10</v>
      </c>
      <c r="B11" s="90"/>
      <c r="C11" s="79" t="s">
        <v>6</v>
      </c>
      <c r="D11" s="79" t="s">
        <v>76</v>
      </c>
      <c r="E11" s="79" t="s">
        <v>77</v>
      </c>
      <c r="F11" s="79" t="s">
        <v>14</v>
      </c>
      <c r="G11" s="79" t="s">
        <v>32</v>
      </c>
      <c r="H11" s="80" t="s">
        <v>44</v>
      </c>
      <c r="I11" s="82" t="s">
        <v>6</v>
      </c>
      <c r="J11" s="81">
        <v>44719</v>
      </c>
      <c r="K11" s="81"/>
      <c r="L11" s="86"/>
      <c r="M11" s="87"/>
      <c r="N11" s="79"/>
      <c r="O11" s="79"/>
      <c r="P11" s="41"/>
      <c r="Q11" s="79" t="s">
        <v>67</v>
      </c>
    </row>
    <row r="12" spans="1:17" s="78" customFormat="1" x14ac:dyDescent="0.35">
      <c r="A12" s="79">
        <v>11</v>
      </c>
      <c r="B12" s="88"/>
      <c r="C12" s="79" t="s">
        <v>6</v>
      </c>
      <c r="D12" s="79" t="s">
        <v>85</v>
      </c>
      <c r="E12" s="79" t="s">
        <v>84</v>
      </c>
      <c r="F12" s="79" t="s">
        <v>14</v>
      </c>
      <c r="G12" s="79" t="s">
        <v>32</v>
      </c>
      <c r="H12" s="80" t="s">
        <v>44</v>
      </c>
      <c r="I12" s="41">
        <v>9416.18</v>
      </c>
      <c r="J12" s="81">
        <v>44724</v>
      </c>
      <c r="K12" s="81"/>
      <c r="L12" s="86"/>
      <c r="M12" s="87"/>
      <c r="N12" s="79"/>
      <c r="O12" s="79"/>
      <c r="P12" s="41"/>
      <c r="Q12" s="79" t="s">
        <v>67</v>
      </c>
    </row>
    <row r="13" spans="1:17" s="78" customFormat="1" x14ac:dyDescent="0.35">
      <c r="A13" s="80">
        <v>12</v>
      </c>
      <c r="B13" s="80"/>
      <c r="C13" s="79" t="s">
        <v>5</v>
      </c>
      <c r="D13" s="79" t="s">
        <v>23</v>
      </c>
      <c r="E13" s="79" t="s">
        <v>73</v>
      </c>
      <c r="F13" s="79" t="s">
        <v>28</v>
      </c>
      <c r="G13" s="80" t="s">
        <v>26</v>
      </c>
      <c r="H13" s="80" t="s">
        <v>27</v>
      </c>
      <c r="I13" s="82" t="s">
        <v>6</v>
      </c>
      <c r="J13" s="81">
        <v>44732</v>
      </c>
      <c r="K13" s="91"/>
      <c r="L13" s="91"/>
      <c r="M13" s="91"/>
      <c r="N13" s="92"/>
      <c r="O13" s="92"/>
      <c r="P13" s="91"/>
      <c r="Q13" s="79"/>
    </row>
    <row r="14" spans="1:17" s="78" customFormat="1" x14ac:dyDescent="0.35">
      <c r="A14" s="79">
        <v>13</v>
      </c>
      <c r="B14" s="88"/>
      <c r="C14" s="79" t="s">
        <v>5</v>
      </c>
      <c r="D14" s="79" t="s">
        <v>23</v>
      </c>
      <c r="E14" s="79" t="s">
        <v>89</v>
      </c>
      <c r="F14" s="79" t="s">
        <v>28</v>
      </c>
      <c r="G14" s="80" t="s">
        <v>26</v>
      </c>
      <c r="H14" s="80" t="s">
        <v>27</v>
      </c>
      <c r="I14" s="82" t="s">
        <v>6</v>
      </c>
      <c r="J14" s="81">
        <v>44739</v>
      </c>
      <c r="K14" s="81"/>
      <c r="L14" s="86"/>
      <c r="M14" s="87"/>
      <c r="N14" s="79"/>
      <c r="O14" s="79"/>
      <c r="P14" s="41"/>
      <c r="Q14" s="79"/>
    </row>
    <row r="15" spans="1:17" x14ac:dyDescent="0.35">
      <c r="A15" s="66">
        <v>14</v>
      </c>
      <c r="B15" s="1"/>
      <c r="C15" s="66" t="s">
        <v>5</v>
      </c>
      <c r="D15" s="66" t="s">
        <v>87</v>
      </c>
      <c r="E15" s="66" t="s">
        <v>86</v>
      </c>
      <c r="F15" s="66" t="s">
        <v>28</v>
      </c>
      <c r="G15" s="66" t="s">
        <v>32</v>
      </c>
      <c r="H15" s="3" t="s">
        <v>44</v>
      </c>
      <c r="I15" s="65">
        <v>8330</v>
      </c>
      <c r="J15" s="62"/>
      <c r="K15" s="62"/>
      <c r="L15" s="67"/>
      <c r="M15" s="68">
        <v>0.15</v>
      </c>
      <c r="N15" s="66"/>
      <c r="O15" s="66"/>
      <c r="P15" s="65"/>
      <c r="Q15" s="18"/>
    </row>
    <row r="16" spans="1:17" x14ac:dyDescent="0.35">
      <c r="A16" s="66">
        <v>15</v>
      </c>
      <c r="B16" s="4"/>
      <c r="C16" s="66" t="s">
        <v>6</v>
      </c>
      <c r="D16" s="66" t="s">
        <v>76</v>
      </c>
      <c r="E16" s="66" t="s">
        <v>78</v>
      </c>
      <c r="F16" s="66" t="s">
        <v>6</v>
      </c>
      <c r="G16" s="66" t="s">
        <v>32</v>
      </c>
      <c r="H16" s="3" t="s">
        <v>44</v>
      </c>
      <c r="I16" s="65" t="s">
        <v>6</v>
      </c>
      <c r="J16" s="62"/>
      <c r="K16" s="62"/>
      <c r="L16" s="67"/>
      <c r="M16" s="68" t="s">
        <v>6</v>
      </c>
      <c r="N16" s="66"/>
      <c r="O16" s="66"/>
      <c r="P16" s="65"/>
      <c r="Q16" s="66"/>
    </row>
    <row r="17" spans="1:17" x14ac:dyDescent="0.35">
      <c r="A17" s="66">
        <v>17</v>
      </c>
      <c r="B17" s="66"/>
      <c r="C17" s="66" t="s">
        <v>42</v>
      </c>
      <c r="D17" s="66" t="s">
        <v>43</v>
      </c>
      <c r="E17" s="66" t="s">
        <v>79</v>
      </c>
      <c r="F17" s="66" t="s">
        <v>28</v>
      </c>
      <c r="G17" s="66" t="s">
        <v>32</v>
      </c>
      <c r="H17" s="3" t="s">
        <v>44</v>
      </c>
      <c r="I17" s="65" t="s">
        <v>6</v>
      </c>
      <c r="J17" s="62"/>
      <c r="K17" s="62"/>
      <c r="L17" s="67"/>
      <c r="M17" s="68">
        <v>0.15</v>
      </c>
      <c r="N17" s="66"/>
      <c r="O17" s="66"/>
      <c r="P17" s="65"/>
      <c r="Q17" s="66"/>
    </row>
    <row r="18" spans="1:17" x14ac:dyDescent="0.35">
      <c r="A18" s="66">
        <v>18</v>
      </c>
      <c r="B18" s="1"/>
      <c r="C18" s="66" t="s">
        <v>42</v>
      </c>
      <c r="D18" s="66" t="s">
        <v>43</v>
      </c>
      <c r="E18" s="66" t="s">
        <v>80</v>
      </c>
      <c r="F18" s="66" t="s">
        <v>28</v>
      </c>
      <c r="G18" s="66" t="s">
        <v>32</v>
      </c>
      <c r="H18" s="3" t="s">
        <v>44</v>
      </c>
      <c r="I18" s="65" t="s">
        <v>6</v>
      </c>
      <c r="J18" s="62"/>
      <c r="K18" s="62"/>
      <c r="L18" s="67"/>
      <c r="M18" s="68">
        <v>0.15</v>
      </c>
      <c r="N18" s="66"/>
      <c r="O18" s="66"/>
      <c r="P18" s="65"/>
      <c r="Q18" s="66"/>
    </row>
    <row r="19" spans="1:17" x14ac:dyDescent="0.35">
      <c r="A19" s="66">
        <v>19</v>
      </c>
      <c r="B19" s="1"/>
      <c r="C19" s="66" t="s">
        <v>5</v>
      </c>
      <c r="D19" s="66" t="s">
        <v>90</v>
      </c>
      <c r="E19" s="66" t="s">
        <v>81</v>
      </c>
      <c r="F19" s="66" t="s">
        <v>6</v>
      </c>
      <c r="G19" s="66" t="s">
        <v>82</v>
      </c>
      <c r="H19" s="3" t="s">
        <v>83</v>
      </c>
      <c r="I19" s="65" t="s">
        <v>6</v>
      </c>
      <c r="J19" s="62"/>
      <c r="K19" s="62"/>
      <c r="L19" s="67"/>
      <c r="M19" s="66" t="s">
        <v>6</v>
      </c>
      <c r="N19" s="66"/>
      <c r="O19" s="66"/>
      <c r="P19" s="65"/>
      <c r="Q19" s="10" t="s">
        <v>190</v>
      </c>
    </row>
    <row r="20" spans="1:17" x14ac:dyDescent="0.35">
      <c r="A20" s="66">
        <v>20</v>
      </c>
      <c r="B20" s="66"/>
      <c r="C20" s="66" t="s">
        <v>5</v>
      </c>
      <c r="D20" s="66" t="s">
        <v>34</v>
      </c>
      <c r="E20" s="66" t="s">
        <v>35</v>
      </c>
      <c r="F20" s="66" t="s">
        <v>6</v>
      </c>
      <c r="G20" s="66" t="s">
        <v>36</v>
      </c>
      <c r="H20" s="66" t="s">
        <v>37</v>
      </c>
      <c r="I20" s="65">
        <v>3600</v>
      </c>
      <c r="J20" s="62"/>
      <c r="K20" s="62"/>
      <c r="L20" s="67"/>
      <c r="M20" s="68" t="s">
        <v>6</v>
      </c>
      <c r="N20" s="66"/>
      <c r="O20" s="66"/>
      <c r="P20" s="65"/>
      <c r="Q20" s="66"/>
    </row>
    <row r="21" spans="1:17" x14ac:dyDescent="0.35">
      <c r="A21" s="66">
        <v>21</v>
      </c>
      <c r="B21" s="66"/>
      <c r="C21" s="66" t="s">
        <v>6</v>
      </c>
      <c r="D21" s="66" t="s">
        <v>38</v>
      </c>
      <c r="E21" s="66" t="s">
        <v>39</v>
      </c>
      <c r="F21" s="66" t="s">
        <v>7</v>
      </c>
      <c r="G21" s="66" t="s">
        <v>40</v>
      </c>
      <c r="H21" s="66" t="s">
        <v>41</v>
      </c>
      <c r="I21" s="65">
        <v>75000</v>
      </c>
      <c r="J21" s="62"/>
      <c r="K21" s="62"/>
      <c r="L21" s="67"/>
      <c r="M21" s="66" t="s">
        <v>6</v>
      </c>
      <c r="N21" s="66"/>
      <c r="O21" s="66"/>
      <c r="P21" s="65"/>
      <c r="Q21" s="66"/>
    </row>
    <row r="22" spans="1:17" x14ac:dyDescent="0.35">
      <c r="A22" s="66">
        <v>22</v>
      </c>
      <c r="B22" s="66"/>
      <c r="C22" s="66" t="s">
        <v>5</v>
      </c>
      <c r="D22" s="66" t="s">
        <v>31</v>
      </c>
      <c r="E22" s="66" t="s">
        <v>188</v>
      </c>
      <c r="F22" s="66" t="s">
        <v>14</v>
      </c>
      <c r="G22" s="66" t="s">
        <v>32</v>
      </c>
      <c r="H22" s="3" t="s">
        <v>44</v>
      </c>
      <c r="I22" s="65" t="s">
        <v>6</v>
      </c>
      <c r="J22" s="66"/>
      <c r="K22" s="66"/>
      <c r="L22" s="66"/>
      <c r="M22" s="68" t="s">
        <v>6</v>
      </c>
      <c r="N22" s="95"/>
      <c r="O22" s="95"/>
      <c r="P22" s="66"/>
      <c r="Q22" s="66" t="s">
        <v>67</v>
      </c>
    </row>
    <row r="23" spans="1:17" x14ac:dyDescent="0.35">
      <c r="A23" s="66">
        <v>23</v>
      </c>
      <c r="B23" s="66"/>
      <c r="C23" s="66" t="s">
        <v>5</v>
      </c>
      <c r="D23" s="66" t="s">
        <v>31</v>
      </c>
      <c r="E23" s="66" t="s">
        <v>189</v>
      </c>
      <c r="F23" s="66" t="s">
        <v>14</v>
      </c>
      <c r="G23" s="66" t="s">
        <v>32</v>
      </c>
      <c r="H23" s="3" t="s">
        <v>44</v>
      </c>
      <c r="I23" s="65" t="s">
        <v>6</v>
      </c>
      <c r="J23" s="62"/>
      <c r="K23" s="62"/>
      <c r="L23" s="67"/>
      <c r="M23" s="68" t="s">
        <v>6</v>
      </c>
      <c r="N23" s="66"/>
      <c r="O23" s="66"/>
      <c r="P23" s="65"/>
      <c r="Q23" s="66" t="s">
        <v>67</v>
      </c>
    </row>
    <row r="24" spans="1:17" x14ac:dyDescent="0.35">
      <c r="A24" s="66">
        <v>24</v>
      </c>
      <c r="B24" s="66"/>
      <c r="C24" s="66"/>
      <c r="D24" s="66"/>
      <c r="E24" s="66" t="s">
        <v>191</v>
      </c>
      <c r="F24" s="66" t="s">
        <v>6</v>
      </c>
      <c r="G24" s="66" t="s">
        <v>82</v>
      </c>
      <c r="H24" s="3" t="s">
        <v>83</v>
      </c>
      <c r="I24" s="65" t="s">
        <v>6</v>
      </c>
      <c r="J24" s="62"/>
      <c r="K24" s="67"/>
      <c r="L24" s="66"/>
      <c r="M24" s="66" t="s">
        <v>6</v>
      </c>
      <c r="N24" s="66"/>
      <c r="O24" s="65"/>
      <c r="P24" s="95"/>
      <c r="Q24" s="66"/>
    </row>
    <row r="25" spans="1:17" ht="145" x14ac:dyDescent="0.35">
      <c r="A25" s="66">
        <v>25</v>
      </c>
      <c r="B25" s="66"/>
      <c r="C25" s="66"/>
      <c r="D25" s="66" t="s">
        <v>38</v>
      </c>
      <c r="E25" s="66" t="s">
        <v>192</v>
      </c>
      <c r="F25" s="66" t="s">
        <v>28</v>
      </c>
      <c r="G25" s="66" t="s">
        <v>193</v>
      </c>
      <c r="H25" s="66" t="s">
        <v>194</v>
      </c>
      <c r="I25" s="65">
        <v>390000</v>
      </c>
      <c r="J25" s="66"/>
      <c r="K25" s="66"/>
      <c r="L25" s="66"/>
      <c r="M25" s="93">
        <v>0.05</v>
      </c>
      <c r="N25" s="95"/>
      <c r="O25" s="95"/>
      <c r="P25" s="66"/>
      <c r="Q25" s="60" t="s">
        <v>195</v>
      </c>
    </row>
  </sheetData>
  <autoFilter ref="A1:Q1" xr:uid="{00000000-0009-0000-0000-000000000000}"/>
  <conditionalFormatting sqref="E3:E6">
    <cfRule type="duplicateValues" dxfId="41" priority="7"/>
    <cfRule type="duplicateValues" dxfId="40" priority="8"/>
    <cfRule type="duplicateValues" dxfId="39" priority="9"/>
    <cfRule type="duplicateValues" dxfId="38" priority="10"/>
    <cfRule type="duplicateValues" dxfId="37" priority="11"/>
    <cfRule type="duplicateValues" dxfId="36" priority="12"/>
  </conditionalFormatting>
  <conditionalFormatting sqref="E17:E19">
    <cfRule type="duplicateValues" dxfId="35" priority="1"/>
    <cfRule type="duplicateValues" dxfId="34" priority="2"/>
    <cfRule type="duplicateValues" dxfId="33" priority="3"/>
    <cfRule type="duplicateValues" dxfId="32" priority="4"/>
    <cfRule type="duplicateValues" dxfId="31" priority="5"/>
    <cfRule type="duplicateValues" dxfId="30" priority="6"/>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
  <sheetViews>
    <sheetView workbookViewId="0">
      <selection activeCell="F5" sqref="F5"/>
    </sheetView>
  </sheetViews>
  <sheetFormatPr defaultRowHeight="14.5" x14ac:dyDescent="0.35"/>
  <cols>
    <col min="1" max="1" width="4" bestFit="1" customWidth="1"/>
    <col min="2" max="2" width="10.36328125" bestFit="1" customWidth="1"/>
    <col min="3" max="3" width="12" bestFit="1" customWidth="1"/>
    <col min="4" max="4" width="11.08984375" bestFit="1" customWidth="1"/>
    <col min="5" max="5" width="8.08984375" bestFit="1" customWidth="1"/>
    <col min="6" max="6" width="14" bestFit="1" customWidth="1"/>
    <col min="7" max="7" width="10.90625" bestFit="1" customWidth="1"/>
    <col min="8" max="8" width="11.453125" bestFit="1" customWidth="1"/>
    <col min="9" max="9" width="13.453125" bestFit="1" customWidth="1"/>
    <col min="10" max="10" width="11.36328125" bestFit="1" customWidth="1"/>
    <col min="11" max="11" width="11" bestFit="1" customWidth="1"/>
    <col min="12" max="12" width="9.1796875" customWidth="1"/>
    <col min="13" max="13" width="11.6328125" bestFit="1" customWidth="1"/>
    <col min="14" max="14" width="11.90625" bestFit="1" customWidth="1"/>
    <col min="15" max="15" width="9.81640625" bestFit="1" customWidth="1"/>
    <col min="16" max="16" width="12.08984375" bestFit="1" customWidth="1"/>
    <col min="17" max="17" width="13.90625" bestFit="1" customWidth="1"/>
    <col min="18" max="18" width="23.90625" bestFit="1" customWidth="1"/>
  </cols>
  <sheetData>
    <row r="1" spans="1:18" s="14" customFormat="1" ht="43.5" x14ac:dyDescent="0.35">
      <c r="A1" s="3" t="s">
        <v>9</v>
      </c>
      <c r="B1" s="3" t="s">
        <v>165</v>
      </c>
      <c r="C1" s="3" t="s">
        <v>196</v>
      </c>
      <c r="D1" s="3" t="s">
        <v>0</v>
      </c>
      <c r="E1" s="3" t="s">
        <v>24</v>
      </c>
      <c r="F1" s="3" t="s">
        <v>1</v>
      </c>
      <c r="G1" s="3" t="s">
        <v>8</v>
      </c>
      <c r="H1" s="3" t="s">
        <v>2</v>
      </c>
      <c r="I1" s="3" t="s">
        <v>3</v>
      </c>
      <c r="J1" s="11" t="s">
        <v>15</v>
      </c>
      <c r="K1" s="3" t="s">
        <v>10</v>
      </c>
      <c r="L1" s="2" t="s">
        <v>11</v>
      </c>
      <c r="M1" s="2" t="s">
        <v>4</v>
      </c>
      <c r="N1" s="3" t="s">
        <v>21</v>
      </c>
      <c r="O1" s="94" t="s">
        <v>16</v>
      </c>
      <c r="P1" s="94" t="s">
        <v>91</v>
      </c>
      <c r="Q1" s="2" t="s">
        <v>25</v>
      </c>
      <c r="R1" s="3" t="s">
        <v>12</v>
      </c>
    </row>
    <row r="2" spans="1:18" s="14" customFormat="1" ht="87" x14ac:dyDescent="0.35">
      <c r="A2" s="66">
        <v>1</v>
      </c>
      <c r="B2" s="66" t="s">
        <v>199</v>
      </c>
      <c r="C2" s="66" t="s">
        <v>197</v>
      </c>
      <c r="D2" s="66" t="s">
        <v>5</v>
      </c>
      <c r="E2" s="66" t="s">
        <v>23</v>
      </c>
      <c r="F2" s="7" t="s">
        <v>198</v>
      </c>
      <c r="G2" s="66" t="s">
        <v>28</v>
      </c>
      <c r="H2" s="3" t="s">
        <v>26</v>
      </c>
      <c r="I2" s="3" t="s">
        <v>27</v>
      </c>
      <c r="J2" s="65">
        <v>239704.59</v>
      </c>
      <c r="K2" s="62">
        <v>44831</v>
      </c>
      <c r="L2" s="62">
        <v>44836</v>
      </c>
      <c r="M2" s="66">
        <f>L2-K2</f>
        <v>5</v>
      </c>
      <c r="N2" s="68">
        <v>0.15</v>
      </c>
      <c r="O2" s="8">
        <v>0</v>
      </c>
      <c r="P2" s="95">
        <v>0</v>
      </c>
      <c r="Q2" s="65">
        <v>140619</v>
      </c>
      <c r="R2" s="7"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
  <sheetViews>
    <sheetView workbookViewId="0">
      <selection activeCell="D7" sqref="D7"/>
    </sheetView>
  </sheetViews>
  <sheetFormatPr defaultColWidth="23.1796875" defaultRowHeight="14.5" x14ac:dyDescent="0.35"/>
  <cols>
    <col min="1" max="1" width="4.453125" bestFit="1" customWidth="1"/>
    <col min="2" max="2" width="10.54296875" bestFit="1" customWidth="1"/>
    <col min="3" max="3" width="10.453125" bestFit="1" customWidth="1"/>
    <col min="4" max="4" width="19.1796875" bestFit="1" customWidth="1"/>
    <col min="5" max="5" width="26.453125" bestFit="1" customWidth="1"/>
    <col min="6" max="6" width="19.6328125" bestFit="1" customWidth="1"/>
  </cols>
  <sheetData>
    <row r="1" spans="1:6" x14ac:dyDescent="0.35">
      <c r="A1" s="158" t="s">
        <v>226</v>
      </c>
      <c r="B1" s="158"/>
      <c r="C1" s="158"/>
      <c r="D1" s="158"/>
      <c r="E1" s="158"/>
      <c r="F1" s="158"/>
    </row>
    <row r="2" spans="1:6" x14ac:dyDescent="0.35">
      <c r="A2" s="97" t="s">
        <v>202</v>
      </c>
      <c r="B2" s="98" t="s">
        <v>203</v>
      </c>
      <c r="C2" s="98" t="s">
        <v>204</v>
      </c>
      <c r="D2" s="98" t="s">
        <v>228</v>
      </c>
      <c r="E2" s="98" t="s">
        <v>17</v>
      </c>
      <c r="F2" s="98" t="s">
        <v>227</v>
      </c>
    </row>
    <row r="3" spans="1:6" x14ac:dyDescent="0.35">
      <c r="A3" s="99">
        <v>1</v>
      </c>
      <c r="B3" s="100">
        <v>45067</v>
      </c>
      <c r="C3" s="101" t="s">
        <v>215</v>
      </c>
      <c r="D3" s="101" t="s">
        <v>223</v>
      </c>
      <c r="E3" s="111" t="s">
        <v>209</v>
      </c>
      <c r="F3" s="97" t="s">
        <v>210</v>
      </c>
    </row>
    <row r="4" spans="1:6" x14ac:dyDescent="0.35">
      <c r="A4" s="99">
        <v>2</v>
      </c>
      <c r="B4" s="100">
        <v>45068</v>
      </c>
      <c r="C4" s="101" t="s">
        <v>216</v>
      </c>
      <c r="D4" s="101"/>
      <c r="E4" s="111"/>
      <c r="F4" s="97" t="s">
        <v>210</v>
      </c>
    </row>
    <row r="5" spans="1:6" x14ac:dyDescent="0.35">
      <c r="A5" s="99">
        <v>3</v>
      </c>
      <c r="B5" s="100">
        <v>45069</v>
      </c>
      <c r="C5" s="101" t="s">
        <v>207</v>
      </c>
      <c r="D5" s="101"/>
      <c r="E5" s="111"/>
      <c r="F5" s="97" t="s">
        <v>210</v>
      </c>
    </row>
    <row r="6" spans="1:6" x14ac:dyDescent="0.35">
      <c r="A6" s="99">
        <v>4</v>
      </c>
      <c r="B6" s="100">
        <v>45070</v>
      </c>
      <c r="C6" s="101" t="s">
        <v>211</v>
      </c>
      <c r="D6" s="101"/>
      <c r="E6" s="111"/>
      <c r="F6" s="96">
        <f t="shared" ref="F6:F12" si="0">7*450</f>
        <v>3150</v>
      </c>
    </row>
    <row r="7" spans="1:6" x14ac:dyDescent="0.35">
      <c r="A7" s="99">
        <v>5</v>
      </c>
      <c r="B7" s="100">
        <v>45071</v>
      </c>
      <c r="C7" s="101" t="s">
        <v>212</v>
      </c>
      <c r="D7" s="101"/>
      <c r="E7" s="111" t="s">
        <v>224</v>
      </c>
      <c r="F7" s="96">
        <f t="shared" si="0"/>
        <v>3150</v>
      </c>
    </row>
    <row r="8" spans="1:6" x14ac:dyDescent="0.35">
      <c r="A8" s="99">
        <v>6</v>
      </c>
      <c r="B8" s="100">
        <v>45072</v>
      </c>
      <c r="C8" s="101" t="s">
        <v>213</v>
      </c>
      <c r="D8" s="101"/>
      <c r="E8" s="111"/>
      <c r="F8" s="96">
        <f t="shared" si="0"/>
        <v>3150</v>
      </c>
    </row>
    <row r="9" spans="1:6" x14ac:dyDescent="0.35">
      <c r="A9" s="99">
        <v>7</v>
      </c>
      <c r="B9" s="100">
        <v>45073</v>
      </c>
      <c r="C9" s="101" t="s">
        <v>214</v>
      </c>
      <c r="D9" s="101"/>
      <c r="E9" s="112" t="s">
        <v>217</v>
      </c>
      <c r="F9" s="96">
        <f t="shared" si="0"/>
        <v>3150</v>
      </c>
    </row>
    <row r="10" spans="1:6" x14ac:dyDescent="0.35">
      <c r="A10" s="99">
        <v>8</v>
      </c>
      <c r="B10" s="100">
        <v>45074</v>
      </c>
      <c r="C10" s="101" t="s">
        <v>215</v>
      </c>
      <c r="D10" s="101"/>
      <c r="E10" s="112" t="s">
        <v>217</v>
      </c>
      <c r="F10" s="96">
        <f t="shared" si="0"/>
        <v>3150</v>
      </c>
    </row>
    <row r="11" spans="1:6" x14ac:dyDescent="0.35">
      <c r="A11" s="99">
        <v>9</v>
      </c>
      <c r="B11" s="100">
        <v>45075</v>
      </c>
      <c r="C11" s="101" t="s">
        <v>216</v>
      </c>
      <c r="D11" s="101"/>
      <c r="E11" s="112" t="s">
        <v>217</v>
      </c>
      <c r="F11" s="96">
        <f t="shared" si="0"/>
        <v>3150</v>
      </c>
    </row>
    <row r="12" spans="1:6" x14ac:dyDescent="0.35">
      <c r="A12" s="99">
        <v>10</v>
      </c>
      <c r="B12" s="100">
        <v>45076</v>
      </c>
      <c r="C12" s="101" t="s">
        <v>207</v>
      </c>
      <c r="D12" s="101"/>
      <c r="E12" s="112" t="s">
        <v>217</v>
      </c>
      <c r="F12" s="96">
        <f t="shared" si="0"/>
        <v>3150</v>
      </c>
    </row>
    <row r="13" spans="1:6" x14ac:dyDescent="0.35">
      <c r="A13" s="99">
        <v>11</v>
      </c>
      <c r="B13" s="100">
        <v>45077</v>
      </c>
      <c r="C13" s="101" t="s">
        <v>211</v>
      </c>
      <c r="D13" s="101"/>
      <c r="E13" s="112" t="s">
        <v>219</v>
      </c>
      <c r="F13" s="96">
        <f>7*500</f>
        <v>3500</v>
      </c>
    </row>
    <row r="14" spans="1:6" ht="29" x14ac:dyDescent="0.35">
      <c r="A14" s="102">
        <v>12</v>
      </c>
      <c r="B14" s="103">
        <v>45078</v>
      </c>
      <c r="C14" s="104" t="s">
        <v>212</v>
      </c>
      <c r="D14" s="104"/>
      <c r="E14" s="113" t="s">
        <v>229</v>
      </c>
      <c r="F14" s="96">
        <f>7*500</f>
        <v>3500</v>
      </c>
    </row>
    <row r="15" spans="1:6" x14ac:dyDescent="0.35">
      <c r="A15" s="159" t="s">
        <v>222</v>
      </c>
      <c r="B15" s="160"/>
      <c r="C15" s="160"/>
      <c r="D15" s="160"/>
      <c r="E15" s="160"/>
      <c r="F15" s="96">
        <f>SUM(F6:F14)</f>
        <v>29050</v>
      </c>
    </row>
    <row r="17" spans="1:6" x14ac:dyDescent="0.35">
      <c r="A17" s="158" t="s">
        <v>225</v>
      </c>
      <c r="B17" s="158"/>
      <c r="C17" s="158"/>
      <c r="D17" s="158"/>
      <c r="E17" s="158"/>
      <c r="F17" s="158"/>
    </row>
    <row r="18" spans="1:6" x14ac:dyDescent="0.35">
      <c r="A18" s="105" t="s">
        <v>202</v>
      </c>
      <c r="B18" s="106" t="s">
        <v>203</v>
      </c>
      <c r="C18" s="106" t="s">
        <v>204</v>
      </c>
      <c r="D18" s="106" t="s">
        <v>17</v>
      </c>
      <c r="E18" s="106" t="s">
        <v>205</v>
      </c>
      <c r="F18" s="106" t="s">
        <v>206</v>
      </c>
    </row>
    <row r="19" spans="1:6" x14ac:dyDescent="0.35">
      <c r="A19" s="107">
        <v>1</v>
      </c>
      <c r="B19" s="108">
        <v>45104</v>
      </c>
      <c r="C19" s="109" t="s">
        <v>207</v>
      </c>
      <c r="D19" s="109" t="s">
        <v>208</v>
      </c>
      <c r="E19" s="109" t="s">
        <v>209</v>
      </c>
      <c r="F19" s="109" t="s">
        <v>210</v>
      </c>
    </row>
    <row r="20" spans="1:6" x14ac:dyDescent="0.35">
      <c r="A20" s="107">
        <v>2</v>
      </c>
      <c r="B20" s="108">
        <v>45105</v>
      </c>
      <c r="C20" s="109" t="s">
        <v>211</v>
      </c>
      <c r="D20" s="109" t="s">
        <v>208</v>
      </c>
      <c r="E20" s="109"/>
      <c r="F20" s="109" t="s">
        <v>210</v>
      </c>
    </row>
    <row r="21" spans="1:6" x14ac:dyDescent="0.35">
      <c r="A21" s="107">
        <v>3</v>
      </c>
      <c r="B21" s="108">
        <v>45106</v>
      </c>
      <c r="C21" s="109" t="s">
        <v>212</v>
      </c>
      <c r="D21" s="109" t="s">
        <v>208</v>
      </c>
      <c r="E21" s="109"/>
      <c r="F21" s="109" t="s">
        <v>210</v>
      </c>
    </row>
    <row r="22" spans="1:6" x14ac:dyDescent="0.35">
      <c r="A22" s="107">
        <v>4</v>
      </c>
      <c r="B22" s="108">
        <v>45107</v>
      </c>
      <c r="C22" s="109" t="s">
        <v>213</v>
      </c>
      <c r="D22" s="109" t="s">
        <v>208</v>
      </c>
      <c r="E22" s="109"/>
      <c r="F22" s="114">
        <v>1350</v>
      </c>
    </row>
    <row r="23" spans="1:6" x14ac:dyDescent="0.35">
      <c r="A23" s="107">
        <v>5</v>
      </c>
      <c r="B23" s="108">
        <v>45108</v>
      </c>
      <c r="C23" s="109" t="s">
        <v>214</v>
      </c>
      <c r="D23" s="109" t="s">
        <v>208</v>
      </c>
      <c r="E23" s="109"/>
      <c r="F23" s="114">
        <v>1350</v>
      </c>
    </row>
    <row r="24" spans="1:6" x14ac:dyDescent="0.35">
      <c r="A24" s="107">
        <v>6</v>
      </c>
      <c r="B24" s="108">
        <v>45109</v>
      </c>
      <c r="C24" s="109" t="s">
        <v>215</v>
      </c>
      <c r="D24" s="109" t="s">
        <v>208</v>
      </c>
      <c r="E24" s="109"/>
      <c r="F24" s="114">
        <v>1350</v>
      </c>
    </row>
    <row r="25" spans="1:6" x14ac:dyDescent="0.35">
      <c r="A25" s="107">
        <v>7</v>
      </c>
      <c r="B25" s="108">
        <v>45110</v>
      </c>
      <c r="C25" s="109" t="s">
        <v>216</v>
      </c>
      <c r="D25" s="109"/>
      <c r="E25" s="110" t="s">
        <v>217</v>
      </c>
      <c r="F25" s="114">
        <v>1350</v>
      </c>
    </row>
    <row r="26" spans="1:6" x14ac:dyDescent="0.35">
      <c r="A26" s="107">
        <v>8</v>
      </c>
      <c r="B26" s="108">
        <v>45111</v>
      </c>
      <c r="C26" s="109" t="s">
        <v>207</v>
      </c>
      <c r="D26" s="109"/>
      <c r="E26" s="110" t="s">
        <v>217</v>
      </c>
      <c r="F26" s="114">
        <v>1350</v>
      </c>
    </row>
    <row r="27" spans="1:6" x14ac:dyDescent="0.35">
      <c r="A27" s="107">
        <v>9</v>
      </c>
      <c r="B27" s="108">
        <v>45112</v>
      </c>
      <c r="C27" s="109" t="s">
        <v>211</v>
      </c>
      <c r="D27" s="109"/>
      <c r="E27" s="110" t="s">
        <v>217</v>
      </c>
      <c r="F27" s="114">
        <v>1350</v>
      </c>
    </row>
    <row r="28" spans="1:6" x14ac:dyDescent="0.35">
      <c r="A28" s="107">
        <v>10</v>
      </c>
      <c r="B28" s="108">
        <v>45113</v>
      </c>
      <c r="C28" s="109" t="s">
        <v>212</v>
      </c>
      <c r="D28" s="109"/>
      <c r="E28" s="110" t="s">
        <v>217</v>
      </c>
      <c r="F28" s="114">
        <v>1350</v>
      </c>
    </row>
    <row r="29" spans="1:6" x14ac:dyDescent="0.35">
      <c r="A29" s="107">
        <v>11</v>
      </c>
      <c r="B29" s="108">
        <v>45114</v>
      </c>
      <c r="C29" s="109" t="s">
        <v>213</v>
      </c>
      <c r="D29" s="109" t="s">
        <v>218</v>
      </c>
      <c r="E29" s="110" t="s">
        <v>218</v>
      </c>
      <c r="F29" s="114">
        <v>1500</v>
      </c>
    </row>
    <row r="30" spans="1:6" x14ac:dyDescent="0.35">
      <c r="A30" s="107">
        <v>12</v>
      </c>
      <c r="B30" s="108">
        <v>45115</v>
      </c>
      <c r="C30" s="109" t="s">
        <v>214</v>
      </c>
      <c r="D30" s="109" t="s">
        <v>218</v>
      </c>
      <c r="E30" s="110" t="s">
        <v>218</v>
      </c>
      <c r="F30" s="114">
        <v>1500</v>
      </c>
    </row>
    <row r="31" spans="1:6" x14ac:dyDescent="0.35">
      <c r="A31" s="107">
        <v>13</v>
      </c>
      <c r="B31" s="108">
        <v>45116</v>
      </c>
      <c r="C31" s="109" t="s">
        <v>215</v>
      </c>
      <c r="D31" s="109"/>
      <c r="E31" s="110" t="s">
        <v>217</v>
      </c>
      <c r="F31" s="114">
        <v>1500</v>
      </c>
    </row>
    <row r="32" spans="1:6" x14ac:dyDescent="0.35">
      <c r="A32" s="107">
        <v>14</v>
      </c>
      <c r="B32" s="108">
        <v>45117</v>
      </c>
      <c r="C32" s="109" t="s">
        <v>216</v>
      </c>
      <c r="D32" s="109"/>
      <c r="E32" s="110" t="s">
        <v>217</v>
      </c>
      <c r="F32" s="114">
        <v>1500</v>
      </c>
    </row>
    <row r="33" spans="1:6" x14ac:dyDescent="0.35">
      <c r="A33" s="107">
        <v>15</v>
      </c>
      <c r="B33" s="108">
        <v>45118</v>
      </c>
      <c r="C33" s="109" t="s">
        <v>207</v>
      </c>
      <c r="D33" s="109"/>
      <c r="E33" s="109" t="s">
        <v>219</v>
      </c>
      <c r="F33" s="114">
        <v>1500</v>
      </c>
    </row>
    <row r="34" spans="1:6" x14ac:dyDescent="0.35">
      <c r="A34" s="107">
        <v>16</v>
      </c>
      <c r="B34" s="108">
        <v>45119</v>
      </c>
      <c r="C34" s="109" t="s">
        <v>211</v>
      </c>
      <c r="D34" s="109"/>
      <c r="E34" s="109" t="s">
        <v>220</v>
      </c>
      <c r="F34" s="114">
        <v>1800</v>
      </c>
    </row>
    <row r="35" spans="1:6" x14ac:dyDescent="0.35">
      <c r="A35" s="107">
        <v>17</v>
      </c>
      <c r="B35" s="108">
        <v>45120</v>
      </c>
      <c r="C35" s="109" t="s">
        <v>212</v>
      </c>
      <c r="D35" s="109"/>
      <c r="E35" s="109" t="s">
        <v>221</v>
      </c>
      <c r="F35" s="114">
        <v>1800</v>
      </c>
    </row>
    <row r="36" spans="1:6" x14ac:dyDescent="0.35">
      <c r="A36" s="155" t="s">
        <v>222</v>
      </c>
      <c r="B36" s="156"/>
      <c r="C36" s="156"/>
      <c r="D36" s="156"/>
      <c r="E36" s="157"/>
      <c r="F36" s="114">
        <v>20550</v>
      </c>
    </row>
  </sheetData>
  <mergeCells count="4">
    <mergeCell ref="A36:E36"/>
    <mergeCell ref="A17:F17"/>
    <mergeCell ref="A1:F1"/>
    <mergeCell ref="A15:E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
  <sheetViews>
    <sheetView topLeftCell="H1" workbookViewId="0">
      <pane ySplit="1" topLeftCell="A2" activePane="bottomLeft" state="frozen"/>
      <selection activeCell="I11" sqref="I11"/>
      <selection pane="bottomLeft" activeCell="I11" sqref="I11"/>
    </sheetView>
  </sheetViews>
  <sheetFormatPr defaultColWidth="8.90625" defaultRowHeight="14.5" x14ac:dyDescent="0.35"/>
  <cols>
    <col min="1" max="1" width="4.08984375" style="5" bestFit="1" customWidth="1"/>
    <col min="2" max="2" width="11" style="5" bestFit="1" customWidth="1"/>
    <col min="3" max="3" width="15.453125" style="5" bestFit="1" customWidth="1"/>
    <col min="4" max="4" width="21.08984375" style="6" bestFit="1" customWidth="1"/>
    <col min="5" max="5" width="24.54296875" style="6" bestFit="1" customWidth="1"/>
    <col min="6" max="6" width="27.90625" style="6" bestFit="1" customWidth="1"/>
    <col min="7" max="7" width="27.54296875" style="5" bestFit="1" customWidth="1"/>
    <col min="8" max="9" width="27.54296875" style="5" customWidth="1"/>
    <col min="10" max="10" width="15.6328125" style="5" customWidth="1"/>
    <col min="11" max="11" width="20.36328125" style="5" bestFit="1" customWidth="1"/>
    <col min="12" max="12" width="12.6328125" style="5" bestFit="1" customWidth="1"/>
    <col min="13" max="14" width="9.6328125" style="5" bestFit="1" customWidth="1"/>
    <col min="15" max="16384" width="8.90625" style="5"/>
  </cols>
  <sheetData>
    <row r="1" spans="1:15" ht="58" x14ac:dyDescent="0.35">
      <c r="A1" s="3" t="s">
        <v>9</v>
      </c>
      <c r="B1" s="3" t="s">
        <v>165</v>
      </c>
      <c r="C1" s="3" t="s">
        <v>1</v>
      </c>
      <c r="D1" s="15" t="s">
        <v>16</v>
      </c>
      <c r="E1" s="15" t="s">
        <v>91</v>
      </c>
      <c r="F1" s="15" t="s">
        <v>99</v>
      </c>
      <c r="G1" s="3" t="s">
        <v>25</v>
      </c>
      <c r="H1" s="3" t="s">
        <v>153</v>
      </c>
      <c r="I1" s="2" t="s">
        <v>151</v>
      </c>
      <c r="J1" s="7" t="s">
        <v>155</v>
      </c>
      <c r="K1" s="7" t="s">
        <v>158</v>
      </c>
      <c r="L1" s="7" t="s">
        <v>159</v>
      </c>
      <c r="M1" s="7" t="s">
        <v>161</v>
      </c>
      <c r="N1" s="7" t="s">
        <v>163</v>
      </c>
      <c r="O1" s="7" t="s">
        <v>162</v>
      </c>
    </row>
    <row r="2" spans="1:15" x14ac:dyDescent="0.35">
      <c r="A2" s="20">
        <v>1</v>
      </c>
      <c r="B2" s="1" t="s">
        <v>49</v>
      </c>
      <c r="C2" s="20" t="s">
        <v>50</v>
      </c>
      <c r="D2" s="19">
        <f>900+1800</f>
        <v>2700</v>
      </c>
      <c r="E2" s="19">
        <v>3720</v>
      </c>
      <c r="F2" s="19">
        <f>SUM(D2:E2)</f>
        <v>6420</v>
      </c>
      <c r="G2" s="8">
        <v>51488.1</v>
      </c>
      <c r="H2" s="38">
        <v>8406406606</v>
      </c>
      <c r="I2" s="39" t="s">
        <v>152</v>
      </c>
      <c r="J2" s="40">
        <v>44676</v>
      </c>
      <c r="K2" s="20"/>
      <c r="L2" s="20"/>
      <c r="M2" s="20"/>
      <c r="N2" s="20"/>
      <c r="O2" s="20"/>
    </row>
    <row r="3" spans="1:15" ht="15.5" x14ac:dyDescent="0.35">
      <c r="A3" s="42">
        <v>2</v>
      </c>
      <c r="B3" s="43" t="s">
        <v>45</v>
      </c>
      <c r="C3" s="42" t="s">
        <v>46</v>
      </c>
      <c r="D3" s="44">
        <v>2700</v>
      </c>
      <c r="E3" s="44">
        <v>3240</v>
      </c>
      <c r="F3" s="44">
        <f>SUM(D3:E3)</f>
        <v>5940</v>
      </c>
      <c r="G3" s="45">
        <v>61586.61</v>
      </c>
      <c r="H3" s="46">
        <v>1625971152</v>
      </c>
      <c r="I3" s="45"/>
      <c r="J3" s="42"/>
      <c r="K3" s="42" t="s">
        <v>157</v>
      </c>
      <c r="L3" s="48" t="s">
        <v>160</v>
      </c>
      <c r="M3" s="42" t="s">
        <v>98</v>
      </c>
      <c r="N3" s="49">
        <v>44566</v>
      </c>
      <c r="O3" s="49">
        <v>44747</v>
      </c>
    </row>
    <row r="4" spans="1:15" x14ac:dyDescent="0.35">
      <c r="A4" s="42">
        <v>3</v>
      </c>
      <c r="B4" s="47" t="s">
        <v>57</v>
      </c>
      <c r="C4" s="42" t="s">
        <v>58</v>
      </c>
      <c r="D4" s="44">
        <f>5400+5850</f>
        <v>11250</v>
      </c>
      <c r="E4" s="44">
        <v>0</v>
      </c>
      <c r="F4" s="44">
        <f t="shared" ref="F4:F11" si="0">SUM(D4:E4)</f>
        <v>11250</v>
      </c>
      <c r="G4" s="44">
        <v>143430.48000000001</v>
      </c>
      <c r="H4" s="46">
        <v>9000766213</v>
      </c>
      <c r="I4" s="44"/>
      <c r="J4" s="42"/>
      <c r="K4" s="42" t="s">
        <v>156</v>
      </c>
      <c r="L4" s="49">
        <v>44625</v>
      </c>
      <c r="M4" s="49">
        <v>44566</v>
      </c>
      <c r="N4" s="49">
        <v>44809</v>
      </c>
      <c r="O4" s="42"/>
    </row>
    <row r="5" spans="1:15" x14ac:dyDescent="0.35">
      <c r="A5" s="20">
        <v>4</v>
      </c>
      <c r="B5" s="1" t="s">
        <v>51</v>
      </c>
      <c r="C5" s="20" t="s">
        <v>52</v>
      </c>
      <c r="D5" s="19">
        <v>12450</v>
      </c>
      <c r="E5" s="19">
        <v>3780</v>
      </c>
      <c r="F5" s="19">
        <f t="shared" si="0"/>
        <v>16230</v>
      </c>
      <c r="G5" s="19">
        <v>105388.65</v>
      </c>
      <c r="H5" s="37">
        <v>4729461833</v>
      </c>
      <c r="I5" s="19" t="s">
        <v>154</v>
      </c>
      <c r="J5" s="40">
        <v>44690</v>
      </c>
      <c r="K5" s="20"/>
      <c r="L5" s="21">
        <v>44625</v>
      </c>
      <c r="M5" s="21">
        <v>44900</v>
      </c>
      <c r="N5" s="20" t="s">
        <v>164</v>
      </c>
      <c r="O5" s="20"/>
    </row>
    <row r="6" spans="1:15" x14ac:dyDescent="0.35">
      <c r="A6" s="20">
        <v>5</v>
      </c>
      <c r="B6" s="1" t="s">
        <v>53</v>
      </c>
      <c r="C6" s="20" t="s">
        <v>54</v>
      </c>
      <c r="D6" s="19">
        <f>2700+1450</f>
        <v>4150</v>
      </c>
      <c r="E6" s="19">
        <v>1920</v>
      </c>
      <c r="F6" s="19">
        <f t="shared" si="0"/>
        <v>6070</v>
      </c>
      <c r="G6" s="19">
        <v>37088.660000000003</v>
      </c>
      <c r="H6" s="37">
        <v>4729461833</v>
      </c>
      <c r="I6" s="19" t="s">
        <v>154</v>
      </c>
      <c r="J6" s="40">
        <v>44690</v>
      </c>
      <c r="K6" s="20"/>
      <c r="L6" s="21">
        <v>44625</v>
      </c>
      <c r="M6" s="21">
        <v>44900</v>
      </c>
      <c r="N6" s="20" t="s">
        <v>166</v>
      </c>
      <c r="O6" s="20"/>
    </row>
    <row r="7" spans="1:15" x14ac:dyDescent="0.35">
      <c r="A7" s="20">
        <v>6</v>
      </c>
      <c r="B7" s="1" t="s">
        <v>55</v>
      </c>
      <c r="C7" s="20" t="s">
        <v>56</v>
      </c>
      <c r="D7" s="19">
        <v>4150</v>
      </c>
      <c r="E7" s="19">
        <v>1920</v>
      </c>
      <c r="F7" s="19">
        <f t="shared" si="0"/>
        <v>6070</v>
      </c>
      <c r="G7" s="19">
        <v>42418.86</v>
      </c>
      <c r="H7" s="37">
        <v>4729461833</v>
      </c>
      <c r="I7" s="19" t="s">
        <v>154</v>
      </c>
      <c r="J7" s="40">
        <v>44690</v>
      </c>
      <c r="K7" s="20"/>
      <c r="L7" s="21">
        <v>44625</v>
      </c>
      <c r="M7" s="21">
        <v>44870</v>
      </c>
      <c r="N7" s="20" t="s">
        <v>164</v>
      </c>
      <c r="O7" s="20"/>
    </row>
    <row r="8" spans="1:15" x14ac:dyDescent="0.35">
      <c r="A8" s="20">
        <v>7</v>
      </c>
      <c r="B8" s="4" t="s">
        <v>59</v>
      </c>
      <c r="C8" s="20" t="s">
        <v>60</v>
      </c>
      <c r="D8" s="19">
        <v>11250</v>
      </c>
      <c r="E8" s="19">
        <v>5820</v>
      </c>
      <c r="F8" s="19">
        <f t="shared" si="0"/>
        <v>17070</v>
      </c>
      <c r="G8" s="19">
        <v>161578.07999999999</v>
      </c>
      <c r="H8" s="37">
        <v>4729461833</v>
      </c>
      <c r="I8" s="19" t="s">
        <v>154</v>
      </c>
      <c r="J8" s="40">
        <v>44690</v>
      </c>
      <c r="K8" s="20"/>
      <c r="L8" s="21">
        <v>44747</v>
      </c>
      <c r="M8" s="21">
        <v>44870</v>
      </c>
      <c r="N8" s="20" t="s">
        <v>164</v>
      </c>
      <c r="O8" s="20"/>
    </row>
    <row r="9" spans="1:15" x14ac:dyDescent="0.35">
      <c r="A9" s="20">
        <v>8</v>
      </c>
      <c r="B9" s="4" t="s">
        <v>61</v>
      </c>
      <c r="C9" s="20" t="s">
        <v>62</v>
      </c>
      <c r="D9" s="19">
        <v>4500</v>
      </c>
      <c r="E9" s="19">
        <v>2400</v>
      </c>
      <c r="F9" s="19">
        <f t="shared" si="0"/>
        <v>6900</v>
      </c>
      <c r="G9" s="19">
        <v>85167.95</v>
      </c>
      <c r="H9" s="37">
        <v>4729461833</v>
      </c>
      <c r="I9" s="19" t="s">
        <v>154</v>
      </c>
      <c r="J9" s="40">
        <v>44690</v>
      </c>
      <c r="K9" s="20"/>
      <c r="L9" s="21">
        <v>44747</v>
      </c>
      <c r="M9" s="21">
        <v>44870</v>
      </c>
      <c r="N9" s="20" t="s">
        <v>164</v>
      </c>
      <c r="O9" s="20"/>
    </row>
    <row r="10" spans="1:15" x14ac:dyDescent="0.35">
      <c r="A10" s="20">
        <v>9</v>
      </c>
      <c r="B10" s="1" t="s">
        <v>63</v>
      </c>
      <c r="C10" s="20" t="s">
        <v>64</v>
      </c>
      <c r="D10" s="19">
        <v>0</v>
      </c>
      <c r="E10" s="19">
        <v>2475.4</v>
      </c>
      <c r="F10" s="19">
        <f t="shared" si="0"/>
        <v>2475.4</v>
      </c>
      <c r="G10" s="19">
        <v>155809.53</v>
      </c>
      <c r="H10" s="37">
        <v>1357988936</v>
      </c>
      <c r="I10" s="19" t="s">
        <v>98</v>
      </c>
      <c r="J10" s="40">
        <v>44690</v>
      </c>
      <c r="K10" s="20"/>
      <c r="L10" s="21" t="s">
        <v>164</v>
      </c>
      <c r="M10" s="21" t="s">
        <v>164</v>
      </c>
      <c r="N10" s="20" t="s">
        <v>167</v>
      </c>
      <c r="O10" s="20"/>
    </row>
    <row r="11" spans="1:15" x14ac:dyDescent="0.35">
      <c r="A11" s="20">
        <v>10</v>
      </c>
      <c r="B11" s="1" t="s">
        <v>65</v>
      </c>
      <c r="C11" s="20" t="s">
        <v>66</v>
      </c>
      <c r="D11" s="19">
        <v>0</v>
      </c>
      <c r="E11" s="19">
        <v>1080</v>
      </c>
      <c r="F11" s="19">
        <f t="shared" si="0"/>
        <v>1080</v>
      </c>
      <c r="G11" s="19">
        <v>63315.96</v>
      </c>
      <c r="H11" s="37">
        <v>1357988936</v>
      </c>
      <c r="I11" s="19" t="s">
        <v>98</v>
      </c>
      <c r="J11" s="40">
        <v>44690</v>
      </c>
      <c r="K11" s="20"/>
      <c r="L11" s="21" t="s">
        <v>164</v>
      </c>
      <c r="M11" s="21" t="s">
        <v>164</v>
      </c>
      <c r="N11" s="20" t="s">
        <v>167</v>
      </c>
      <c r="O11" s="20"/>
    </row>
    <row r="12" spans="1:15" x14ac:dyDescent="0.35">
      <c r="E12" s="6" t="s">
        <v>100</v>
      </c>
      <c r="F12" s="6">
        <f>SUM(F2:F11)</f>
        <v>79505.399999999994</v>
      </c>
    </row>
  </sheetData>
  <conditionalFormatting sqref="C2:C11">
    <cfRule type="duplicateValues" dxfId="29" priority="1405"/>
    <cfRule type="duplicateValues" dxfId="28" priority="1406"/>
    <cfRule type="duplicateValues" dxfId="27" priority="1407"/>
    <cfRule type="duplicateValues" dxfId="26" priority="1408"/>
    <cfRule type="duplicateValues" dxfId="25" priority="1409"/>
    <cfRule type="duplicateValues" dxfId="24" priority="1410"/>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workbookViewId="0">
      <pane xSplit="3" ySplit="1" topLeftCell="F4" activePane="bottomRight" state="frozen"/>
      <selection activeCell="I11" sqref="I11"/>
      <selection pane="topRight" activeCell="I11" sqref="I11"/>
      <selection pane="bottomLeft" activeCell="I11" sqref="I11"/>
      <selection pane="bottomRight" activeCell="I11" sqref="I11"/>
    </sheetView>
  </sheetViews>
  <sheetFormatPr defaultRowHeight="14.5" x14ac:dyDescent="0.35"/>
  <cols>
    <col min="1" max="1" width="4.08984375" bestFit="1" customWidth="1"/>
    <col min="2" max="2" width="11" bestFit="1" customWidth="1"/>
    <col min="3" max="3" width="15.453125" bestFit="1" customWidth="1"/>
    <col min="4" max="4" width="21.08984375" customWidth="1"/>
    <col min="5" max="5" width="24.54296875" customWidth="1"/>
    <col min="6" max="6" width="27.90625" customWidth="1"/>
    <col min="7" max="7" width="12.08984375" customWidth="1"/>
    <col min="8" max="8" width="14.36328125" customWidth="1"/>
    <col min="9" max="9" width="12.6328125" customWidth="1"/>
    <col min="10" max="10" width="10.453125" bestFit="1" customWidth="1"/>
    <col min="11" max="11" width="12.6328125" customWidth="1"/>
    <col min="12" max="12" width="12.90625" customWidth="1"/>
    <col min="13" max="13" width="11.36328125" customWidth="1"/>
    <col min="14" max="14" width="12.08984375" customWidth="1"/>
    <col min="15" max="15" width="15.453125" customWidth="1"/>
    <col min="16" max="16" width="15.08984375" style="51" customWidth="1"/>
    <col min="17" max="17" width="52.36328125" bestFit="1" customWidth="1"/>
    <col min="19" max="19" width="11.6328125" bestFit="1" customWidth="1"/>
  </cols>
  <sheetData>
    <row r="1" spans="1:19" ht="72.5" x14ac:dyDescent="0.35">
      <c r="A1" s="3" t="s">
        <v>9</v>
      </c>
      <c r="B1" s="3" t="s">
        <v>165</v>
      </c>
      <c r="C1" s="3" t="s">
        <v>1</v>
      </c>
      <c r="D1" s="15" t="s">
        <v>16</v>
      </c>
      <c r="E1" s="53" t="s">
        <v>91</v>
      </c>
      <c r="F1" s="15" t="s">
        <v>99</v>
      </c>
      <c r="G1" s="3" t="s">
        <v>153</v>
      </c>
      <c r="H1" s="2" t="s">
        <v>151</v>
      </c>
      <c r="I1" s="7" t="s">
        <v>155</v>
      </c>
      <c r="J1" s="7" t="s">
        <v>179</v>
      </c>
      <c r="K1" s="7" t="s">
        <v>159</v>
      </c>
      <c r="L1" s="7" t="s">
        <v>161</v>
      </c>
      <c r="M1" s="7" t="s">
        <v>163</v>
      </c>
      <c r="N1" s="7" t="s">
        <v>162</v>
      </c>
      <c r="O1" s="50" t="s">
        <v>176</v>
      </c>
      <c r="P1" s="54" t="s">
        <v>170</v>
      </c>
      <c r="Q1" s="7" t="s">
        <v>180</v>
      </c>
      <c r="R1" s="7" t="s">
        <v>181</v>
      </c>
      <c r="S1" s="10" t="s">
        <v>182</v>
      </c>
    </row>
    <row r="2" spans="1:19" ht="78" customHeight="1" x14ac:dyDescent="0.35">
      <c r="A2" s="20">
        <v>1</v>
      </c>
      <c r="B2" s="20" t="s">
        <v>49</v>
      </c>
      <c r="C2" s="20" t="s">
        <v>50</v>
      </c>
      <c r="D2" s="19">
        <f>900+1800</f>
        <v>2700</v>
      </c>
      <c r="E2" s="41">
        <v>3720</v>
      </c>
      <c r="F2" s="19">
        <f>SUM(D2:E2)</f>
        <v>6420</v>
      </c>
      <c r="G2" s="38">
        <v>8406406606</v>
      </c>
      <c r="H2" s="19" t="s">
        <v>152</v>
      </c>
      <c r="I2" s="19" t="s">
        <v>97</v>
      </c>
      <c r="J2" s="20"/>
      <c r="K2" s="20" t="s">
        <v>154</v>
      </c>
      <c r="L2" s="20" t="s">
        <v>168</v>
      </c>
      <c r="M2" s="20" t="s">
        <v>169</v>
      </c>
      <c r="N2" s="21">
        <v>44747</v>
      </c>
      <c r="O2" s="21">
        <v>44778</v>
      </c>
      <c r="P2" s="59" t="s">
        <v>171</v>
      </c>
      <c r="Q2" s="52" t="s">
        <v>183</v>
      </c>
    </row>
    <row r="3" spans="1:19" ht="87" x14ac:dyDescent="0.35">
      <c r="A3" s="42">
        <v>2</v>
      </c>
      <c r="B3" s="42" t="s">
        <v>45</v>
      </c>
      <c r="C3" s="42" t="s">
        <v>46</v>
      </c>
      <c r="D3" s="44">
        <v>2700</v>
      </c>
      <c r="E3" s="41">
        <v>3240</v>
      </c>
      <c r="F3" s="44">
        <f>SUM(D3:E3)</f>
        <v>5940</v>
      </c>
      <c r="G3" s="46">
        <v>1625971152</v>
      </c>
      <c r="H3" s="45"/>
      <c r="I3" s="42"/>
      <c r="J3" s="42" t="s">
        <v>157</v>
      </c>
      <c r="K3" s="20" t="s">
        <v>160</v>
      </c>
      <c r="L3" s="42" t="s">
        <v>98</v>
      </c>
      <c r="M3" s="49">
        <v>44566</v>
      </c>
      <c r="N3" s="49">
        <v>44747</v>
      </c>
      <c r="O3" s="49" t="s">
        <v>166</v>
      </c>
      <c r="P3" s="60" t="s">
        <v>178</v>
      </c>
      <c r="Q3" s="52" t="s">
        <v>184</v>
      </c>
    </row>
    <row r="4" spans="1:19" x14ac:dyDescent="0.35">
      <c r="A4" s="42">
        <v>3</v>
      </c>
      <c r="B4" s="47" t="s">
        <v>57</v>
      </c>
      <c r="C4" s="42" t="s">
        <v>58</v>
      </c>
      <c r="D4" s="44">
        <f>5400+5850</f>
        <v>11250</v>
      </c>
      <c r="E4" s="41">
        <v>0</v>
      </c>
      <c r="F4" s="44">
        <f t="shared" ref="F4:F11" si="0">SUM(D4:E4)</f>
        <v>11250</v>
      </c>
      <c r="G4" s="46">
        <v>9000766213</v>
      </c>
      <c r="H4" s="44"/>
      <c r="I4" s="42"/>
      <c r="J4" s="42" t="s">
        <v>156</v>
      </c>
      <c r="K4" s="49">
        <v>44625</v>
      </c>
      <c r="L4" s="49">
        <v>44566</v>
      </c>
      <c r="M4" s="49">
        <v>44778</v>
      </c>
      <c r="N4" s="42"/>
      <c r="O4" s="49">
        <v>44778</v>
      </c>
      <c r="P4" s="55" t="s">
        <v>172</v>
      </c>
    </row>
    <row r="5" spans="1:19" x14ac:dyDescent="0.35">
      <c r="A5" s="20">
        <v>4</v>
      </c>
      <c r="B5" s="1" t="s">
        <v>51</v>
      </c>
      <c r="C5" s="20" t="s">
        <v>52</v>
      </c>
      <c r="D5" s="19">
        <v>12450</v>
      </c>
      <c r="E5" s="41">
        <v>3780</v>
      </c>
      <c r="F5" s="19">
        <f t="shared" si="0"/>
        <v>16230</v>
      </c>
      <c r="G5" s="37">
        <v>4729461833</v>
      </c>
      <c r="H5" s="19" t="s">
        <v>154</v>
      </c>
      <c r="I5" s="58">
        <v>44809</v>
      </c>
      <c r="J5" s="20"/>
      <c r="K5" s="21">
        <v>44625</v>
      </c>
      <c r="L5" s="21">
        <v>44900</v>
      </c>
      <c r="M5" s="20" t="s">
        <v>164</v>
      </c>
      <c r="N5" s="20"/>
      <c r="O5" s="20" t="s">
        <v>167</v>
      </c>
      <c r="P5" s="55" t="s">
        <v>173</v>
      </c>
      <c r="Q5" s="12" t="s">
        <v>185</v>
      </c>
    </row>
    <row r="6" spans="1:19" x14ac:dyDescent="0.35">
      <c r="A6" s="20">
        <v>5</v>
      </c>
      <c r="B6" s="1" t="s">
        <v>53</v>
      </c>
      <c r="C6" s="20" t="s">
        <v>54</v>
      </c>
      <c r="D6" s="19">
        <f>2700+1450</f>
        <v>4150</v>
      </c>
      <c r="E6" s="41">
        <v>1920</v>
      </c>
      <c r="F6" s="19">
        <f t="shared" si="0"/>
        <v>6070</v>
      </c>
      <c r="G6" s="37">
        <v>4729461833</v>
      </c>
      <c r="H6" s="19" t="s">
        <v>154</v>
      </c>
      <c r="I6" s="58">
        <v>44809</v>
      </c>
      <c r="J6" s="20"/>
      <c r="K6" s="21">
        <v>44625</v>
      </c>
      <c r="L6" s="21">
        <v>44900</v>
      </c>
      <c r="M6" s="20" t="s">
        <v>166</v>
      </c>
      <c r="N6" s="20"/>
      <c r="O6" s="20" t="s">
        <v>177</v>
      </c>
      <c r="P6" s="55" t="s">
        <v>174</v>
      </c>
      <c r="Q6" s="12" t="s">
        <v>185</v>
      </c>
    </row>
    <row r="7" spans="1:19" x14ac:dyDescent="0.35">
      <c r="A7" s="20">
        <v>6</v>
      </c>
      <c r="B7" s="1" t="s">
        <v>55</v>
      </c>
      <c r="C7" s="20" t="s">
        <v>56</v>
      </c>
      <c r="D7" s="19">
        <v>4150</v>
      </c>
      <c r="E7" s="41">
        <v>1920</v>
      </c>
      <c r="F7" s="19">
        <f t="shared" si="0"/>
        <v>6070</v>
      </c>
      <c r="G7" s="37">
        <v>4729461833</v>
      </c>
      <c r="H7" s="19" t="s">
        <v>154</v>
      </c>
      <c r="I7" s="58">
        <v>44809</v>
      </c>
      <c r="J7" s="20"/>
      <c r="K7" s="21">
        <v>44625</v>
      </c>
      <c r="L7" s="21">
        <v>44870</v>
      </c>
      <c r="M7" s="20" t="s">
        <v>164</v>
      </c>
      <c r="N7" s="20"/>
      <c r="O7" s="20" t="s">
        <v>177</v>
      </c>
      <c r="P7" s="55" t="s">
        <v>174</v>
      </c>
      <c r="Q7" s="12" t="s">
        <v>185</v>
      </c>
    </row>
    <row r="8" spans="1:19" x14ac:dyDescent="0.35">
      <c r="A8" s="20">
        <v>7</v>
      </c>
      <c r="B8" s="4" t="s">
        <v>59</v>
      </c>
      <c r="C8" s="20" t="s">
        <v>60</v>
      </c>
      <c r="D8" s="19">
        <v>11250</v>
      </c>
      <c r="E8" s="41">
        <v>5820</v>
      </c>
      <c r="F8" s="19">
        <f t="shared" si="0"/>
        <v>17070</v>
      </c>
      <c r="G8" s="37">
        <v>4729461833</v>
      </c>
      <c r="H8" s="19" t="s">
        <v>154</v>
      </c>
      <c r="I8" s="58">
        <v>44809</v>
      </c>
      <c r="J8" s="20"/>
      <c r="K8" s="21">
        <v>44747</v>
      </c>
      <c r="L8" s="21">
        <v>44870</v>
      </c>
      <c r="M8" s="20" t="s">
        <v>164</v>
      </c>
      <c r="N8" s="20"/>
      <c r="O8" s="20" t="s">
        <v>178</v>
      </c>
      <c r="P8" s="55" t="s">
        <v>88</v>
      </c>
      <c r="Q8" s="12" t="s">
        <v>185</v>
      </c>
    </row>
    <row r="9" spans="1:19" x14ac:dyDescent="0.35">
      <c r="A9" s="20">
        <v>8</v>
      </c>
      <c r="B9" s="4" t="s">
        <v>61</v>
      </c>
      <c r="C9" s="20" t="s">
        <v>62</v>
      </c>
      <c r="D9" s="19">
        <v>4500</v>
      </c>
      <c r="E9" s="41">
        <v>2400</v>
      </c>
      <c r="F9" s="19">
        <f t="shared" si="0"/>
        <v>6900</v>
      </c>
      <c r="G9" s="37">
        <v>4729461833</v>
      </c>
      <c r="H9" s="19" t="s">
        <v>154</v>
      </c>
      <c r="I9" s="58">
        <v>44809</v>
      </c>
      <c r="J9" s="20"/>
      <c r="K9" s="21">
        <v>44747</v>
      </c>
      <c r="L9" s="21">
        <v>44870</v>
      </c>
      <c r="M9" s="20" t="s">
        <v>164</v>
      </c>
      <c r="N9" s="20"/>
      <c r="O9" s="20" t="s">
        <v>178</v>
      </c>
      <c r="P9" s="55" t="s">
        <v>88</v>
      </c>
      <c r="Q9" s="12" t="s">
        <v>185</v>
      </c>
    </row>
    <row r="10" spans="1:19" ht="72.5" x14ac:dyDescent="0.35">
      <c r="A10" s="20">
        <v>9</v>
      </c>
      <c r="B10" s="1" t="s">
        <v>63</v>
      </c>
      <c r="C10" s="20" t="s">
        <v>64</v>
      </c>
      <c r="D10" s="19">
        <v>0</v>
      </c>
      <c r="E10" s="41">
        <v>2475.4</v>
      </c>
      <c r="F10" s="19">
        <f t="shared" si="0"/>
        <v>2475.4</v>
      </c>
      <c r="G10" s="37">
        <v>1357988936</v>
      </c>
      <c r="H10" s="19" t="s">
        <v>98</v>
      </c>
      <c r="I10" s="58">
        <v>44809</v>
      </c>
      <c r="J10" s="20"/>
      <c r="K10" s="21" t="s">
        <v>164</v>
      </c>
      <c r="L10" s="21" t="s">
        <v>164</v>
      </c>
      <c r="M10" s="20" t="s">
        <v>167</v>
      </c>
      <c r="N10" s="20"/>
      <c r="O10" s="20" t="s">
        <v>178</v>
      </c>
      <c r="P10" s="56" t="s">
        <v>175</v>
      </c>
      <c r="Q10" s="52" t="s">
        <v>186</v>
      </c>
    </row>
    <row r="11" spans="1:19" ht="72.5" x14ac:dyDescent="0.35">
      <c r="A11" s="20">
        <v>10</v>
      </c>
      <c r="B11" s="1" t="s">
        <v>65</v>
      </c>
      <c r="C11" s="20" t="s">
        <v>66</v>
      </c>
      <c r="D11" s="19">
        <v>0</v>
      </c>
      <c r="E11" s="41">
        <v>1080</v>
      </c>
      <c r="F11" s="19">
        <f t="shared" si="0"/>
        <v>1080</v>
      </c>
      <c r="G11" s="37">
        <v>1357988936</v>
      </c>
      <c r="H11" s="19" t="s">
        <v>98</v>
      </c>
      <c r="I11" s="58">
        <v>44809</v>
      </c>
      <c r="J11" s="20"/>
      <c r="K11" s="21" t="s">
        <v>164</v>
      </c>
      <c r="L11" s="21" t="s">
        <v>164</v>
      </c>
      <c r="M11" s="20" t="s">
        <v>167</v>
      </c>
      <c r="N11" s="20"/>
      <c r="O11" s="20" t="s">
        <v>178</v>
      </c>
      <c r="P11" s="57">
        <v>44567</v>
      </c>
      <c r="Q11" s="52" t="s">
        <v>187</v>
      </c>
    </row>
    <row r="12" spans="1:19" x14ac:dyDescent="0.35">
      <c r="A12" s="5"/>
      <c r="B12" s="5"/>
      <c r="C12" s="5"/>
      <c r="D12" s="6"/>
      <c r="E12" s="6" t="s">
        <v>100</v>
      </c>
      <c r="F12" s="6">
        <f>SUM(F2:F11)</f>
        <v>79505.399999999994</v>
      </c>
      <c r="G12" s="5"/>
      <c r="H12" s="5"/>
      <c r="I12" s="5"/>
      <c r="J12" s="5"/>
      <c r="K12" s="5"/>
      <c r="L12" s="5"/>
      <c r="M12" s="5"/>
      <c r="N12" s="5"/>
      <c r="O12" s="5"/>
    </row>
    <row r="13" spans="1:19" x14ac:dyDescent="0.35">
      <c r="A13" s="5"/>
      <c r="B13" s="5"/>
      <c r="C13" s="5"/>
      <c r="D13" s="6"/>
      <c r="E13" s="6"/>
      <c r="F13" s="6"/>
      <c r="G13" s="5"/>
      <c r="H13" s="5"/>
      <c r="I13" s="5"/>
      <c r="J13" s="5"/>
      <c r="K13" s="5"/>
      <c r="L13" s="5"/>
      <c r="M13" s="5"/>
      <c r="N13" s="5"/>
      <c r="O13" s="5"/>
    </row>
    <row r="14" spans="1:19" x14ac:dyDescent="0.35">
      <c r="A14" s="5"/>
      <c r="B14" s="5"/>
      <c r="C14" s="5"/>
      <c r="D14" s="6"/>
      <c r="E14" s="6"/>
      <c r="F14" s="6"/>
      <c r="G14" s="5"/>
      <c r="H14" s="5"/>
      <c r="I14" s="5"/>
      <c r="J14" s="5"/>
      <c r="K14" s="5"/>
      <c r="L14" s="5"/>
      <c r="M14" s="5"/>
      <c r="N14" s="5"/>
      <c r="O14" s="5"/>
    </row>
    <row r="15" spans="1:19" x14ac:dyDescent="0.35">
      <c r="A15" s="5"/>
      <c r="B15" s="5"/>
      <c r="C15" s="5"/>
      <c r="D15" s="6"/>
      <c r="E15" s="6"/>
      <c r="F15" s="6"/>
      <c r="G15" s="5"/>
      <c r="H15" s="5"/>
      <c r="I15" s="5"/>
      <c r="J15" s="5"/>
      <c r="K15" s="5"/>
      <c r="L15" s="5"/>
      <c r="M15" s="5"/>
      <c r="N15" s="5"/>
      <c r="O15" s="5"/>
    </row>
  </sheetData>
  <conditionalFormatting sqref="C2:C11">
    <cfRule type="duplicateValues" dxfId="23" priority="1"/>
    <cfRule type="duplicateValues" dxfId="22" priority="2"/>
    <cfRule type="duplicateValues" dxfId="21" priority="3"/>
    <cfRule type="duplicateValues" dxfId="20" priority="4"/>
    <cfRule type="duplicateValues" dxfId="19" priority="5"/>
    <cfRule type="duplicateValues" dxfId="18" priority="6"/>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workbookViewId="0">
      <selection activeCell="J7" sqref="J7"/>
    </sheetView>
  </sheetViews>
  <sheetFormatPr defaultRowHeight="14.5" x14ac:dyDescent="0.35"/>
  <cols>
    <col min="1" max="1" width="10.54296875" bestFit="1" customWidth="1"/>
    <col min="3" max="3" width="18.453125" bestFit="1" customWidth="1"/>
    <col min="4" max="4" width="24" bestFit="1" customWidth="1"/>
    <col min="5" max="5" width="7.6328125" bestFit="1" customWidth="1"/>
    <col min="6" max="6" width="7" bestFit="1" customWidth="1"/>
    <col min="7" max="7" width="17.54296875" bestFit="1" customWidth="1"/>
    <col min="8" max="8" width="18.6328125" bestFit="1" customWidth="1"/>
    <col min="9" max="9" width="11.08984375" bestFit="1" customWidth="1"/>
  </cols>
  <sheetData>
    <row r="1" spans="1:10" x14ac:dyDescent="0.35">
      <c r="A1" s="24" t="s">
        <v>101</v>
      </c>
      <c r="B1" s="25" t="s">
        <v>102</v>
      </c>
      <c r="C1" s="25" t="s">
        <v>103</v>
      </c>
      <c r="D1" s="25" t="s">
        <v>3</v>
      </c>
      <c r="E1" s="25" t="s">
        <v>104</v>
      </c>
      <c r="F1" s="25" t="s">
        <v>105</v>
      </c>
      <c r="G1" s="25" t="s">
        <v>106</v>
      </c>
      <c r="H1" s="25" t="s">
        <v>107</v>
      </c>
      <c r="I1" s="26"/>
    </row>
    <row r="2" spans="1:10" x14ac:dyDescent="0.35">
      <c r="A2" s="27" t="s">
        <v>108</v>
      </c>
      <c r="B2" s="28" t="s">
        <v>109</v>
      </c>
      <c r="C2" s="29" t="s">
        <v>110</v>
      </c>
      <c r="D2" s="30" t="s">
        <v>111</v>
      </c>
      <c r="E2" s="31">
        <v>44768</v>
      </c>
      <c r="F2" s="30" t="s">
        <v>112</v>
      </c>
      <c r="G2" s="30" t="s">
        <v>113</v>
      </c>
      <c r="H2" s="32" t="s">
        <v>114</v>
      </c>
      <c r="I2" s="34" t="s">
        <v>48</v>
      </c>
      <c r="J2" s="33">
        <v>44676</v>
      </c>
    </row>
    <row r="3" spans="1:10" x14ac:dyDescent="0.35">
      <c r="A3" s="27" t="s">
        <v>115</v>
      </c>
      <c r="B3" s="28" t="s">
        <v>109</v>
      </c>
      <c r="C3" s="29" t="s">
        <v>110</v>
      </c>
      <c r="D3" s="30" t="s">
        <v>111</v>
      </c>
      <c r="E3" s="31">
        <v>44769</v>
      </c>
      <c r="F3" s="30" t="s">
        <v>112</v>
      </c>
      <c r="G3" s="30" t="s">
        <v>116</v>
      </c>
      <c r="H3" s="32" t="s">
        <v>117</v>
      </c>
      <c r="I3" s="36" t="s">
        <v>50</v>
      </c>
      <c r="J3" s="33">
        <v>44676</v>
      </c>
    </row>
    <row r="4" spans="1:10" x14ac:dyDescent="0.35">
      <c r="A4" s="27" t="s">
        <v>118</v>
      </c>
      <c r="B4" s="28" t="s">
        <v>109</v>
      </c>
      <c r="C4" s="29" t="s">
        <v>110</v>
      </c>
      <c r="D4" s="30" t="s">
        <v>111</v>
      </c>
      <c r="E4" s="31">
        <v>44768</v>
      </c>
      <c r="F4" s="30" t="s">
        <v>112</v>
      </c>
      <c r="G4" s="30" t="s">
        <v>119</v>
      </c>
      <c r="H4" s="32" t="s">
        <v>120</v>
      </c>
      <c r="I4" s="34" t="s">
        <v>47</v>
      </c>
      <c r="J4" s="33">
        <v>44676</v>
      </c>
    </row>
    <row r="5" spans="1:10" x14ac:dyDescent="0.35">
      <c r="A5" s="27" t="s">
        <v>121</v>
      </c>
      <c r="B5" s="28" t="s">
        <v>109</v>
      </c>
      <c r="C5" s="29" t="s">
        <v>110</v>
      </c>
      <c r="D5" s="30" t="s">
        <v>111</v>
      </c>
      <c r="E5" s="31">
        <v>44776</v>
      </c>
      <c r="F5" s="30" t="s">
        <v>112</v>
      </c>
      <c r="G5" s="30" t="s">
        <v>122</v>
      </c>
      <c r="H5" s="32" t="s">
        <v>123</v>
      </c>
      <c r="I5" s="36" t="s">
        <v>54</v>
      </c>
      <c r="J5" s="33">
        <v>44690</v>
      </c>
    </row>
    <row r="6" spans="1:10" x14ac:dyDescent="0.35">
      <c r="A6" s="27" t="s">
        <v>124</v>
      </c>
      <c r="B6" s="28" t="s">
        <v>109</v>
      </c>
      <c r="C6" s="29" t="s">
        <v>110</v>
      </c>
      <c r="D6" s="30" t="s">
        <v>111</v>
      </c>
      <c r="E6" s="31">
        <v>44776</v>
      </c>
      <c r="F6" s="30" t="s">
        <v>112</v>
      </c>
      <c r="G6" s="30" t="s">
        <v>125</v>
      </c>
      <c r="H6" s="32" t="s">
        <v>126</v>
      </c>
      <c r="I6" s="36" t="s">
        <v>56</v>
      </c>
      <c r="J6" s="33">
        <v>44690</v>
      </c>
    </row>
    <row r="7" spans="1:10" x14ac:dyDescent="0.35">
      <c r="A7" s="27" t="s">
        <v>127</v>
      </c>
      <c r="B7" s="28" t="s">
        <v>109</v>
      </c>
      <c r="C7" s="29" t="s">
        <v>110</v>
      </c>
      <c r="D7" s="30" t="s">
        <v>111</v>
      </c>
      <c r="E7" s="31">
        <v>44776</v>
      </c>
      <c r="F7" s="30" t="s">
        <v>112</v>
      </c>
      <c r="G7" s="30" t="s">
        <v>128</v>
      </c>
      <c r="H7" s="32" t="s">
        <v>129</v>
      </c>
      <c r="I7" s="36" t="s">
        <v>52</v>
      </c>
      <c r="J7" s="33">
        <v>44690</v>
      </c>
    </row>
    <row r="8" spans="1:10" x14ac:dyDescent="0.35">
      <c r="A8" s="27" t="s">
        <v>130</v>
      </c>
      <c r="B8" s="28" t="s">
        <v>109</v>
      </c>
      <c r="C8" s="29" t="s">
        <v>110</v>
      </c>
      <c r="D8" s="30" t="s">
        <v>111</v>
      </c>
      <c r="E8" s="31">
        <v>44781</v>
      </c>
      <c r="F8" s="30" t="s">
        <v>112</v>
      </c>
      <c r="G8" s="30" t="s">
        <v>131</v>
      </c>
      <c r="H8" s="32" t="s">
        <v>132</v>
      </c>
      <c r="I8" s="36" t="s">
        <v>62</v>
      </c>
      <c r="J8" s="33">
        <v>44690</v>
      </c>
    </row>
    <row r="9" spans="1:10" x14ac:dyDescent="0.35">
      <c r="A9" s="27" t="s">
        <v>133</v>
      </c>
      <c r="B9" s="28" t="s">
        <v>109</v>
      </c>
      <c r="C9" s="29" t="s">
        <v>110</v>
      </c>
      <c r="D9" s="30" t="s">
        <v>111</v>
      </c>
      <c r="E9" s="31">
        <v>44781</v>
      </c>
      <c r="F9" s="30" t="s">
        <v>112</v>
      </c>
      <c r="G9" s="30" t="s">
        <v>134</v>
      </c>
      <c r="H9" s="32" t="s">
        <v>135</v>
      </c>
      <c r="I9" s="36" t="s">
        <v>60</v>
      </c>
      <c r="J9" s="33">
        <v>44690</v>
      </c>
    </row>
    <row r="10" spans="1:10" x14ac:dyDescent="0.35">
      <c r="A10" s="27" t="s">
        <v>136</v>
      </c>
      <c r="B10" s="28" t="s">
        <v>109</v>
      </c>
      <c r="C10" s="29" t="s">
        <v>110</v>
      </c>
      <c r="D10" s="30" t="s">
        <v>111</v>
      </c>
      <c r="E10" s="31">
        <v>44789</v>
      </c>
      <c r="F10" s="30" t="s">
        <v>112</v>
      </c>
      <c r="G10" s="30" t="s">
        <v>137</v>
      </c>
      <c r="H10" s="32" t="s">
        <v>138</v>
      </c>
      <c r="I10" s="36" t="s">
        <v>66</v>
      </c>
      <c r="J10" s="33">
        <v>44690</v>
      </c>
    </row>
    <row r="11" spans="1:10" x14ac:dyDescent="0.35">
      <c r="A11" s="27" t="s">
        <v>139</v>
      </c>
      <c r="B11" s="28" t="s">
        <v>109</v>
      </c>
      <c r="C11" s="29" t="s">
        <v>110</v>
      </c>
      <c r="D11" s="30" t="s">
        <v>111</v>
      </c>
      <c r="E11" s="31">
        <v>44789</v>
      </c>
      <c r="F11" s="30" t="s">
        <v>112</v>
      </c>
      <c r="G11" s="30" t="s">
        <v>140</v>
      </c>
      <c r="H11" s="32" t="s">
        <v>141</v>
      </c>
      <c r="I11" s="36" t="s">
        <v>64</v>
      </c>
      <c r="J11" s="33">
        <v>44690</v>
      </c>
    </row>
    <row r="12" spans="1:10" x14ac:dyDescent="0.35">
      <c r="A12" s="27" t="s">
        <v>142</v>
      </c>
      <c r="B12" s="28" t="s">
        <v>109</v>
      </c>
      <c r="C12" s="29" t="s">
        <v>110</v>
      </c>
      <c r="D12" s="30" t="s">
        <v>111</v>
      </c>
      <c r="E12" s="31">
        <v>44795</v>
      </c>
      <c r="F12" s="30" t="s">
        <v>112</v>
      </c>
      <c r="G12" s="30" t="s">
        <v>143</v>
      </c>
      <c r="H12" s="32" t="s">
        <v>144</v>
      </c>
      <c r="I12" s="34" t="s">
        <v>68</v>
      </c>
      <c r="J12" s="33">
        <v>44699</v>
      </c>
    </row>
    <row r="13" spans="1:10" x14ac:dyDescent="0.35">
      <c r="A13" s="27" t="s">
        <v>145</v>
      </c>
      <c r="B13" s="28" t="s">
        <v>109</v>
      </c>
      <c r="C13" s="29" t="s">
        <v>110</v>
      </c>
      <c r="D13" s="30" t="s">
        <v>111</v>
      </c>
      <c r="E13" s="35">
        <v>44810</v>
      </c>
      <c r="F13" s="30" t="s">
        <v>112</v>
      </c>
      <c r="G13" s="30" t="s">
        <v>146</v>
      </c>
      <c r="H13" s="32" t="s">
        <v>147</v>
      </c>
      <c r="I13" s="34" t="s">
        <v>69</v>
      </c>
      <c r="J13" s="33">
        <v>44714</v>
      </c>
    </row>
    <row r="14" spans="1:10" x14ac:dyDescent="0.35">
      <c r="A14" s="27" t="s">
        <v>148</v>
      </c>
      <c r="B14" s="28" t="s">
        <v>109</v>
      </c>
      <c r="C14" s="29" t="s">
        <v>110</v>
      </c>
      <c r="D14" s="30" t="s">
        <v>111</v>
      </c>
      <c r="E14" s="35">
        <v>44810</v>
      </c>
      <c r="F14" s="30" t="s">
        <v>112</v>
      </c>
      <c r="G14" s="30" t="s">
        <v>149</v>
      </c>
      <c r="H14" s="32" t="s">
        <v>150</v>
      </c>
      <c r="I14" s="34" t="s">
        <v>70</v>
      </c>
      <c r="J14" s="33">
        <v>44714</v>
      </c>
    </row>
    <row r="15" spans="1:10" x14ac:dyDescent="0.35">
      <c r="A15" s="27"/>
      <c r="B15" s="28"/>
      <c r="C15" s="29"/>
      <c r="D15" s="30"/>
      <c r="E15" s="30"/>
      <c r="F15" s="30"/>
      <c r="G15" s="30"/>
      <c r="H15" s="30"/>
      <c r="I15" s="3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
  <sheetViews>
    <sheetView workbookViewId="0">
      <pane ySplit="1" topLeftCell="A2" activePane="bottomLeft" state="frozen"/>
      <selection pane="bottomLeft" activeCell="B2" sqref="B2:L6"/>
    </sheetView>
  </sheetViews>
  <sheetFormatPr defaultColWidth="8.90625" defaultRowHeight="14.5" x14ac:dyDescent="0.35"/>
  <cols>
    <col min="1" max="1" width="4.08984375" style="16" bestFit="1" customWidth="1"/>
    <col min="2" max="2" width="12" style="16" bestFit="1" customWidth="1"/>
    <col min="3" max="3" width="13" style="16" customWidth="1"/>
    <col min="4" max="4" width="20" style="16" bestFit="1" customWidth="1"/>
    <col min="5" max="5" width="12" style="16" bestFit="1" customWidth="1"/>
    <col min="6" max="6" width="12.36328125" style="16" bestFit="1" customWidth="1"/>
    <col min="7" max="7" width="14.36328125" style="16" bestFit="1" customWidth="1"/>
    <col min="8" max="9" width="13.36328125" style="16" bestFit="1" customWidth="1"/>
    <col min="10" max="10" width="21.6328125" style="16" bestFit="1" customWidth="1"/>
    <col min="11" max="11" width="31.6328125" style="16" bestFit="1" customWidth="1"/>
    <col min="12" max="12" width="8.54296875" style="16" bestFit="1" customWidth="1"/>
    <col min="13" max="16384" width="8.90625" style="16"/>
  </cols>
  <sheetData>
    <row r="1" spans="1:12" x14ac:dyDescent="0.35">
      <c r="A1" s="3" t="s">
        <v>9</v>
      </c>
      <c r="B1" s="3" t="s">
        <v>0</v>
      </c>
      <c r="C1" s="3" t="s">
        <v>24</v>
      </c>
      <c r="D1" s="3" t="s">
        <v>1</v>
      </c>
      <c r="E1" s="3" t="s">
        <v>8</v>
      </c>
      <c r="F1" s="3" t="s">
        <v>2</v>
      </c>
      <c r="G1" s="3" t="s">
        <v>3</v>
      </c>
      <c r="H1" s="11" t="s">
        <v>15</v>
      </c>
      <c r="I1" s="3" t="s">
        <v>10</v>
      </c>
      <c r="J1" s="3" t="s">
        <v>20</v>
      </c>
      <c r="K1" s="3" t="s">
        <v>22</v>
      </c>
      <c r="L1" s="3" t="s">
        <v>12</v>
      </c>
    </row>
    <row r="2" spans="1:12" x14ac:dyDescent="0.35">
      <c r="A2" s="3">
        <v>1</v>
      </c>
      <c r="B2" s="3"/>
      <c r="C2" s="3"/>
      <c r="D2" s="1"/>
      <c r="E2" s="3"/>
      <c r="F2" s="1"/>
      <c r="G2" s="1"/>
      <c r="H2" s="63"/>
      <c r="I2" s="62"/>
      <c r="J2" s="23"/>
      <c r="K2" s="8"/>
      <c r="L2" s="22"/>
    </row>
    <row r="3" spans="1:12" ht="32" customHeight="1" x14ac:dyDescent="0.35">
      <c r="A3" s="13">
        <v>2</v>
      </c>
      <c r="B3" s="13"/>
      <c r="C3" s="13"/>
      <c r="D3" s="13"/>
      <c r="E3" s="13"/>
      <c r="F3" s="3"/>
      <c r="G3" s="3"/>
      <c r="H3" s="61"/>
      <c r="I3" s="62"/>
      <c r="J3" s="9"/>
      <c r="K3" s="8"/>
      <c r="L3" s="153"/>
    </row>
    <row r="4" spans="1:12" ht="36.65" customHeight="1" x14ac:dyDescent="0.35">
      <c r="A4" s="13">
        <v>3</v>
      </c>
      <c r="B4" s="13"/>
      <c r="C4" s="13"/>
      <c r="D4" s="13"/>
      <c r="E4" s="13"/>
      <c r="F4" s="3"/>
      <c r="G4" s="3"/>
      <c r="H4" s="61"/>
      <c r="I4" s="62"/>
      <c r="J4" s="9"/>
      <c r="K4" s="8"/>
      <c r="L4" s="154"/>
    </row>
    <row r="5" spans="1:12" ht="44" customHeight="1" x14ac:dyDescent="0.35">
      <c r="A5" s="13">
        <v>4</v>
      </c>
      <c r="B5" s="13"/>
      <c r="C5" s="13"/>
      <c r="D5" s="13"/>
      <c r="E5" s="13"/>
      <c r="F5" s="3"/>
      <c r="G5" s="3"/>
      <c r="H5" s="61"/>
      <c r="I5" s="62"/>
      <c r="J5" s="9"/>
      <c r="K5" s="8"/>
      <c r="L5" s="17"/>
    </row>
    <row r="6" spans="1:12" ht="66" customHeight="1" x14ac:dyDescent="0.35">
      <c r="A6" s="13">
        <v>5</v>
      </c>
      <c r="B6" s="13"/>
      <c r="C6" s="13"/>
      <c r="D6" s="13"/>
      <c r="E6" s="13"/>
      <c r="F6" s="3"/>
      <c r="G6" s="3"/>
      <c r="H6" s="61"/>
      <c r="I6" s="62"/>
      <c r="J6" s="9"/>
      <c r="K6" s="8"/>
      <c r="L6" s="7"/>
    </row>
    <row r="7" spans="1:12" x14ac:dyDescent="0.35">
      <c r="B7" s="5"/>
      <c r="C7" s="5"/>
      <c r="D7" s="5"/>
      <c r="E7" s="5"/>
      <c r="F7" s="5"/>
      <c r="G7" s="5"/>
      <c r="H7" s="5"/>
      <c r="I7" s="5"/>
      <c r="J7" s="5"/>
      <c r="K7" s="5"/>
      <c r="L7" s="5"/>
    </row>
  </sheetData>
  <autoFilter ref="A1:L1" xr:uid="{00000000-0009-0000-0000-000004000000}"/>
  <mergeCells count="1">
    <mergeCell ref="L3:L4"/>
  </mergeCells>
  <conditionalFormatting sqref="D1">
    <cfRule type="duplicateValues" dxfId="17" priority="19"/>
    <cfRule type="duplicateValues" dxfId="16" priority="20"/>
    <cfRule type="duplicateValues" dxfId="15" priority="21"/>
  </conditionalFormatting>
  <conditionalFormatting sqref="D3:D6">
    <cfRule type="duplicateValues" dxfId="14" priority="1"/>
    <cfRule type="duplicateValues" dxfId="13" priority="2"/>
    <cfRule type="duplicateValues" dxfId="12" priority="3"/>
    <cfRule type="duplicateValues" dxfId="11" priority="4"/>
    <cfRule type="duplicateValues" dxfId="10" priority="5"/>
    <cfRule type="duplicateValues" dxfId="9" priority="6"/>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N9"/>
  <sheetViews>
    <sheetView topLeftCell="E1" zoomScale="70" zoomScaleNormal="70" workbookViewId="0">
      <pane ySplit="1" topLeftCell="A2" activePane="bottomLeft" state="frozen"/>
      <selection pane="bottomLeft" activeCell="H14" sqref="H14"/>
    </sheetView>
  </sheetViews>
  <sheetFormatPr defaultColWidth="57.90625" defaultRowHeight="14.5" x14ac:dyDescent="0.35"/>
  <cols>
    <col min="1" max="1" width="5.08984375" style="115" customWidth="1"/>
    <col min="2" max="2" width="14.81640625" style="115" hidden="1" customWidth="1"/>
    <col min="3" max="3" width="16.1796875" style="115" hidden="1" customWidth="1"/>
    <col min="4" max="4" width="18.1796875" style="115" customWidth="1"/>
    <col min="5" max="5" width="35.08984375" style="115" bestFit="1" customWidth="1"/>
    <col min="6" max="6" width="31.1796875" style="115" bestFit="1" customWidth="1"/>
    <col min="7" max="7" width="15.36328125" style="115" bestFit="1" customWidth="1"/>
    <col min="8" max="8" width="15.90625" style="115" bestFit="1" customWidth="1"/>
    <col min="9" max="9" width="25.453125" style="115" bestFit="1" customWidth="1"/>
    <col min="10" max="10" width="16.36328125" style="115" customWidth="1"/>
    <col min="11" max="11" width="29.08984375" style="115" bestFit="1" customWidth="1"/>
    <col min="12" max="13" width="31.54296875" style="115" customWidth="1"/>
    <col min="14" max="14" width="60.81640625" style="115" customWidth="1"/>
    <col min="15" max="16384" width="57.90625" style="115"/>
  </cols>
  <sheetData>
    <row r="1" spans="1:14" s="122" customFormat="1" ht="34" customHeight="1" x14ac:dyDescent="0.35">
      <c r="A1" s="117" t="s">
        <v>9</v>
      </c>
      <c r="B1" s="117" t="s">
        <v>165</v>
      </c>
      <c r="C1" s="117" t="s">
        <v>200</v>
      </c>
      <c r="D1" s="117" t="s">
        <v>297</v>
      </c>
      <c r="E1" s="117" t="s">
        <v>24</v>
      </c>
      <c r="F1" s="117" t="s">
        <v>1</v>
      </c>
      <c r="G1" s="117" t="s">
        <v>8</v>
      </c>
      <c r="H1" s="117" t="s">
        <v>2</v>
      </c>
      <c r="I1" s="118" t="s">
        <v>3</v>
      </c>
      <c r="J1" s="121" t="s">
        <v>15</v>
      </c>
      <c r="K1" s="118" t="s">
        <v>20</v>
      </c>
      <c r="L1" s="117" t="s">
        <v>22</v>
      </c>
      <c r="M1" s="117" t="s">
        <v>233</v>
      </c>
      <c r="N1" s="117" t="s">
        <v>17</v>
      </c>
    </row>
    <row r="2" spans="1:14" s="140" customFormat="1" ht="42" x14ac:dyDescent="0.35">
      <c r="A2" s="123">
        <v>1</v>
      </c>
      <c r="B2" s="123"/>
      <c r="C2" s="123"/>
      <c r="D2" s="131" t="s">
        <v>5</v>
      </c>
      <c r="E2" s="131" t="s">
        <v>250</v>
      </c>
      <c r="F2" s="131" t="s">
        <v>251</v>
      </c>
      <c r="G2" s="131" t="s">
        <v>235</v>
      </c>
      <c r="H2" s="132" t="s">
        <v>252</v>
      </c>
      <c r="I2" s="132" t="s">
        <v>253</v>
      </c>
      <c r="J2" s="131" t="s">
        <v>6</v>
      </c>
      <c r="K2" s="131" t="s">
        <v>6</v>
      </c>
      <c r="L2" s="131" t="s">
        <v>6</v>
      </c>
      <c r="M2" s="161">
        <v>45717</v>
      </c>
    </row>
    <row r="3" spans="1:14" s="140" customFormat="1" ht="21" x14ac:dyDescent="0.35">
      <c r="A3" s="123">
        <v>2</v>
      </c>
      <c r="B3" s="123"/>
      <c r="C3" s="123"/>
      <c r="D3" s="131" t="s">
        <v>5</v>
      </c>
      <c r="E3" s="131" t="s">
        <v>6</v>
      </c>
      <c r="F3" s="131" t="s">
        <v>255</v>
      </c>
      <c r="G3" s="131" t="s">
        <v>6</v>
      </c>
      <c r="H3" s="131" t="s">
        <v>256</v>
      </c>
      <c r="I3" s="131" t="s">
        <v>236</v>
      </c>
      <c r="J3" s="131" t="s">
        <v>6</v>
      </c>
      <c r="K3" s="131" t="s">
        <v>6</v>
      </c>
      <c r="L3" s="131" t="s">
        <v>6</v>
      </c>
      <c r="M3" s="161">
        <v>46054</v>
      </c>
    </row>
    <row r="4" spans="1:14" s="140" customFormat="1" ht="21" x14ac:dyDescent="0.35">
      <c r="A4" s="123">
        <v>3</v>
      </c>
      <c r="B4" s="123"/>
      <c r="C4" s="123"/>
      <c r="D4" s="131" t="s">
        <v>42</v>
      </c>
      <c r="E4" s="131" t="s">
        <v>262</v>
      </c>
      <c r="F4" s="131" t="s">
        <v>263</v>
      </c>
      <c r="G4" s="131" t="s">
        <v>235</v>
      </c>
      <c r="H4" s="131" t="s">
        <v>6</v>
      </c>
      <c r="I4" s="131" t="s">
        <v>264</v>
      </c>
      <c r="J4" s="131" t="s">
        <v>6</v>
      </c>
      <c r="K4" s="131" t="s">
        <v>6</v>
      </c>
      <c r="L4" s="131" t="s">
        <v>6</v>
      </c>
      <c r="M4" s="161">
        <v>45139</v>
      </c>
    </row>
    <row r="5" spans="1:14" s="140" customFormat="1" ht="21" x14ac:dyDescent="0.35">
      <c r="A5" s="123">
        <v>4</v>
      </c>
      <c r="B5" s="123"/>
      <c r="C5" s="123"/>
      <c r="D5" s="131" t="s">
        <v>5</v>
      </c>
      <c r="E5" s="131" t="s">
        <v>267</v>
      </c>
      <c r="F5" s="131" t="s">
        <v>268</v>
      </c>
      <c r="G5" s="131" t="s">
        <v>6</v>
      </c>
      <c r="H5" s="131" t="s">
        <v>278</v>
      </c>
      <c r="I5" s="131" t="s">
        <v>261</v>
      </c>
      <c r="J5" s="131" t="s">
        <v>6</v>
      </c>
      <c r="K5" s="131" t="s">
        <v>6</v>
      </c>
      <c r="L5" s="131" t="s">
        <v>6</v>
      </c>
      <c r="M5" s="161">
        <v>46054</v>
      </c>
    </row>
    <row r="6" spans="1:14" s="140" customFormat="1" ht="21" x14ac:dyDescent="0.35">
      <c r="A6" s="123">
        <v>5</v>
      </c>
      <c r="B6" s="123"/>
      <c r="C6" s="123"/>
      <c r="D6" s="131" t="s">
        <v>269</v>
      </c>
      <c r="E6" s="131" t="s">
        <v>262</v>
      </c>
      <c r="F6" s="131" t="s">
        <v>263</v>
      </c>
      <c r="G6" s="131" t="s">
        <v>235</v>
      </c>
      <c r="H6" s="131" t="s">
        <v>6</v>
      </c>
      <c r="I6" s="131" t="s">
        <v>270</v>
      </c>
      <c r="J6" s="131" t="s">
        <v>6</v>
      </c>
      <c r="K6" s="131" t="s">
        <v>6</v>
      </c>
      <c r="L6" s="131" t="s">
        <v>6</v>
      </c>
      <c r="M6" s="161">
        <v>46054</v>
      </c>
    </row>
    <row r="7" spans="1:14" s="140" customFormat="1" ht="21" x14ac:dyDescent="0.35">
      <c r="A7" s="123">
        <v>6</v>
      </c>
      <c r="B7" s="123"/>
      <c r="C7" s="123"/>
      <c r="D7" s="131" t="s">
        <v>42</v>
      </c>
      <c r="E7" s="131" t="s">
        <v>271</v>
      </c>
      <c r="F7" s="131" t="s">
        <v>272</v>
      </c>
      <c r="G7" s="131" t="s">
        <v>235</v>
      </c>
      <c r="H7" s="131" t="s">
        <v>6</v>
      </c>
      <c r="I7" s="131" t="s">
        <v>270</v>
      </c>
      <c r="J7" s="131" t="s">
        <v>6</v>
      </c>
      <c r="K7" s="131" t="s">
        <v>6</v>
      </c>
      <c r="L7" s="131" t="s">
        <v>6</v>
      </c>
      <c r="M7" s="161">
        <v>46113</v>
      </c>
    </row>
    <row r="8" spans="1:14" s="140" customFormat="1" ht="21" x14ac:dyDescent="0.35">
      <c r="A8" s="123">
        <v>7</v>
      </c>
      <c r="B8" s="123"/>
      <c r="C8" s="123"/>
      <c r="D8" s="131" t="s">
        <v>6</v>
      </c>
      <c r="E8" s="131" t="s">
        <v>273</v>
      </c>
      <c r="F8" s="131" t="s">
        <v>274</v>
      </c>
      <c r="G8" s="131" t="s">
        <v>6</v>
      </c>
      <c r="H8" s="131" t="s">
        <v>278</v>
      </c>
      <c r="I8" s="131" t="s">
        <v>261</v>
      </c>
      <c r="J8" s="131" t="s">
        <v>6</v>
      </c>
      <c r="K8" s="131" t="s">
        <v>6</v>
      </c>
      <c r="L8" s="131" t="s">
        <v>6</v>
      </c>
      <c r="M8" s="161">
        <v>46054</v>
      </c>
    </row>
    <row r="9" spans="1:14" s="140" customFormat="1" ht="21" x14ac:dyDescent="0.35">
      <c r="A9" s="123">
        <v>8</v>
      </c>
      <c r="B9" s="123"/>
      <c r="C9" s="123"/>
      <c r="D9" s="131" t="s">
        <v>6</v>
      </c>
      <c r="E9" s="131" t="s">
        <v>275</v>
      </c>
      <c r="F9" s="131" t="s">
        <v>276</v>
      </c>
      <c r="G9" s="131" t="s">
        <v>277</v>
      </c>
      <c r="H9" s="131" t="s">
        <v>234</v>
      </c>
      <c r="I9" s="131" t="s">
        <v>238</v>
      </c>
      <c r="J9" s="131" t="s">
        <v>6</v>
      </c>
      <c r="K9" s="133">
        <v>0.05</v>
      </c>
      <c r="L9" s="131" t="s">
        <v>6</v>
      </c>
      <c r="M9" s="161">
        <v>46113</v>
      </c>
    </row>
  </sheetData>
  <autoFilter ref="A1:N1" xr:uid="{00000000-0009-0000-0000-000005000000}"/>
  <conditionalFormatting sqref="F1">
    <cfRule type="duplicateValues" dxfId="8" priority="1435"/>
    <cfRule type="duplicateValues" dxfId="7" priority="1436"/>
    <cfRule type="duplicateValues" dxfId="6" priority="1437"/>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
  <sheetViews>
    <sheetView topLeftCell="H1" zoomScale="85" zoomScaleNormal="85" workbookViewId="0">
      <pane ySplit="1" topLeftCell="A2" activePane="bottomLeft" state="frozen"/>
      <selection pane="bottomLeft" activeCell="L2" sqref="L2:L5"/>
    </sheetView>
  </sheetViews>
  <sheetFormatPr defaultColWidth="35.54296875" defaultRowHeight="14.5" x14ac:dyDescent="0.35"/>
  <cols>
    <col min="1" max="1" width="5" style="16" customWidth="1"/>
    <col min="2" max="2" width="15" style="16" bestFit="1" customWidth="1"/>
    <col min="3" max="3" width="16.90625" style="16" bestFit="1" customWidth="1"/>
    <col min="4" max="4" width="18.6328125" style="16" bestFit="1" customWidth="1"/>
    <col min="5" max="5" width="33.90625" style="16" customWidth="1"/>
    <col min="6" max="6" width="41.81640625" style="16" customWidth="1"/>
    <col min="7" max="7" width="15.36328125" style="16" bestFit="1" customWidth="1"/>
    <col min="8" max="8" width="15.90625" style="16" bestFit="1" customWidth="1"/>
    <col min="9" max="9" width="24.1796875" style="16" bestFit="1" customWidth="1"/>
    <col min="10" max="10" width="16.54296875" style="16" customWidth="1"/>
    <col min="11" max="11" width="42.6328125" style="16" bestFit="1" customWidth="1"/>
    <col min="12" max="12" width="42.6328125" style="16" customWidth="1"/>
    <col min="13" max="13" width="13.54296875" style="16" customWidth="1"/>
    <col min="14" max="14" width="28.90625" style="16" bestFit="1" customWidth="1"/>
    <col min="15" max="15" width="40.6328125" style="16" bestFit="1" customWidth="1"/>
    <col min="16" max="16384" width="35.54296875" style="16"/>
  </cols>
  <sheetData>
    <row r="1" spans="1:15" s="119" customFormat="1" ht="29" x14ac:dyDescent="0.35">
      <c r="A1" s="127" t="s">
        <v>9</v>
      </c>
      <c r="B1" s="127" t="s">
        <v>165</v>
      </c>
      <c r="C1" s="127" t="s">
        <v>196</v>
      </c>
      <c r="D1" s="127" t="s">
        <v>0</v>
      </c>
      <c r="E1" s="127" t="s">
        <v>24</v>
      </c>
      <c r="F1" s="127" t="s">
        <v>1</v>
      </c>
      <c r="G1" s="127" t="s">
        <v>8</v>
      </c>
      <c r="H1" s="127" t="s">
        <v>2</v>
      </c>
      <c r="I1" s="127" t="s">
        <v>3</v>
      </c>
      <c r="J1" s="127" t="s">
        <v>15</v>
      </c>
      <c r="K1" s="129" t="s">
        <v>92</v>
      </c>
      <c r="L1" s="127" t="s">
        <v>232</v>
      </c>
      <c r="M1" s="129" t="s">
        <v>231</v>
      </c>
      <c r="N1" s="129" t="s">
        <v>93</v>
      </c>
      <c r="O1" s="129" t="s">
        <v>12</v>
      </c>
    </row>
    <row r="2" spans="1:15" s="124" customFormat="1" ht="21" x14ac:dyDescent="0.35">
      <c r="A2" s="131">
        <v>1</v>
      </c>
      <c r="B2" s="131" t="s">
        <v>6</v>
      </c>
      <c r="C2" s="131" t="s">
        <v>197</v>
      </c>
      <c r="D2" s="131" t="s">
        <v>5</v>
      </c>
      <c r="E2" s="131" t="s">
        <v>258</v>
      </c>
      <c r="F2" s="131" t="s">
        <v>259</v>
      </c>
      <c r="G2" s="131" t="s">
        <v>260</v>
      </c>
      <c r="H2" s="131" t="s">
        <v>279</v>
      </c>
      <c r="I2" s="131" t="s">
        <v>261</v>
      </c>
      <c r="J2" s="135">
        <v>8629200</v>
      </c>
      <c r="K2" s="136">
        <v>46068</v>
      </c>
      <c r="L2" s="162">
        <v>46054</v>
      </c>
      <c r="M2" s="133">
        <v>0.15</v>
      </c>
      <c r="N2" s="135">
        <v>4853925</v>
      </c>
    </row>
    <row r="3" spans="1:15" s="124" customFormat="1" ht="21" x14ac:dyDescent="0.35">
      <c r="A3" s="131">
        <v>2</v>
      </c>
      <c r="B3" s="131" t="s">
        <v>6</v>
      </c>
      <c r="C3" s="131" t="s">
        <v>291</v>
      </c>
      <c r="D3" s="131" t="s">
        <v>239</v>
      </c>
      <c r="E3" s="131" t="s">
        <v>280</v>
      </c>
      <c r="F3" s="131" t="s">
        <v>281</v>
      </c>
      <c r="G3" s="131" t="s">
        <v>260</v>
      </c>
      <c r="H3" s="131" t="s">
        <v>234</v>
      </c>
      <c r="I3" s="131" t="s">
        <v>238</v>
      </c>
      <c r="J3" s="135">
        <v>45500</v>
      </c>
      <c r="K3" s="136">
        <v>46063</v>
      </c>
      <c r="L3" s="131" t="s">
        <v>298</v>
      </c>
      <c r="M3" s="124">
        <v>0</v>
      </c>
      <c r="N3" s="124">
        <v>0</v>
      </c>
    </row>
    <row r="4" spans="1:15" s="124" customFormat="1" ht="21" x14ac:dyDescent="0.35">
      <c r="A4" s="131">
        <v>3</v>
      </c>
      <c r="B4" s="131" t="s">
        <v>292</v>
      </c>
      <c r="C4" s="131" t="s">
        <v>291</v>
      </c>
      <c r="D4" s="131" t="s">
        <v>42</v>
      </c>
      <c r="E4" s="131" t="s">
        <v>282</v>
      </c>
      <c r="F4" s="131" t="s">
        <v>283</v>
      </c>
      <c r="G4" s="131" t="s">
        <v>235</v>
      </c>
      <c r="H4" s="131" t="s">
        <v>284</v>
      </c>
      <c r="I4" s="131" t="s">
        <v>285</v>
      </c>
      <c r="J4" s="135">
        <v>8205</v>
      </c>
      <c r="K4" s="136">
        <v>46063</v>
      </c>
      <c r="L4" s="162">
        <v>45931</v>
      </c>
      <c r="M4" s="124">
        <v>0</v>
      </c>
      <c r="N4" s="124">
        <v>0</v>
      </c>
    </row>
    <row r="5" spans="1:15" s="124" customFormat="1" ht="21" x14ac:dyDescent="0.35">
      <c r="A5" s="131">
        <v>4</v>
      </c>
      <c r="B5" s="131" t="s">
        <v>289</v>
      </c>
      <c r="C5" s="131" t="s">
        <v>290</v>
      </c>
      <c r="D5" s="131" t="s">
        <v>239</v>
      </c>
      <c r="E5" s="131" t="s">
        <v>257</v>
      </c>
      <c r="F5" s="131" t="s">
        <v>286</v>
      </c>
      <c r="G5" s="131" t="s">
        <v>287</v>
      </c>
      <c r="H5" s="131" t="s">
        <v>234</v>
      </c>
      <c r="I5" s="131" t="s">
        <v>238</v>
      </c>
      <c r="J5" s="137">
        <v>25999.74</v>
      </c>
      <c r="K5" s="136">
        <v>46055</v>
      </c>
      <c r="L5" s="162">
        <v>46054</v>
      </c>
      <c r="M5" s="137" t="s">
        <v>288</v>
      </c>
      <c r="N5" s="137">
        <v>6562.89</v>
      </c>
    </row>
    <row r="6" spans="1:15" x14ac:dyDescent="0.35">
      <c r="I6" s="141"/>
      <c r="J6" s="142">
        <f>SUM(J2:J5)</f>
        <v>8708904.7400000002</v>
      </c>
      <c r="N6" s="142">
        <f>SUM(N2:N5)</f>
        <v>4860487.8899999997</v>
      </c>
    </row>
    <row r="7" spans="1:15" x14ac:dyDescent="0.35">
      <c r="I7" s="143" t="s">
        <v>293</v>
      </c>
      <c r="J7" s="141">
        <f>J6*3.75</f>
        <v>32658392.775000002</v>
      </c>
    </row>
    <row r="14" spans="1:15" x14ac:dyDescent="0.35">
      <c r="N14" s="152"/>
    </row>
    <row r="15" spans="1:15" x14ac:dyDescent="0.35">
      <c r="K15" s="152"/>
    </row>
    <row r="17" spans="11:11" x14ac:dyDescent="0.35">
      <c r="K17" s="134"/>
    </row>
  </sheetData>
  <autoFilter ref="A1:O1" xr:uid="{00000000-0009-0000-0000-000006000000}"/>
  <conditionalFormatting sqref="F1">
    <cfRule type="duplicateValues" dxfId="5" priority="1429"/>
    <cfRule type="duplicateValues" dxfId="4" priority="1430"/>
    <cfRule type="duplicateValues" dxfId="3" priority="143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
  <sheetViews>
    <sheetView zoomScale="91" workbookViewId="0">
      <pane ySplit="1" topLeftCell="A2" activePane="bottomLeft" state="frozen"/>
      <selection pane="bottomLeft" activeCell="C19" sqref="C19"/>
    </sheetView>
  </sheetViews>
  <sheetFormatPr defaultColWidth="8.90625" defaultRowHeight="14.5" x14ac:dyDescent="0.35"/>
  <cols>
    <col min="1" max="1" width="8.90625" style="16" bestFit="1" customWidth="1"/>
    <col min="2" max="2" width="17.81640625" style="16" customWidth="1"/>
    <col min="3" max="3" width="18.6328125" style="16" customWidth="1"/>
    <col min="4" max="4" width="16.90625" style="16" customWidth="1"/>
    <col min="5" max="5" width="47.08984375" style="16" customWidth="1"/>
    <col min="6" max="6" width="33.90625" style="16" bestFit="1" customWidth="1"/>
    <col min="7" max="7" width="16.1796875" style="16" bestFit="1" customWidth="1"/>
    <col min="8" max="8" width="12.36328125" style="16" bestFit="1" customWidth="1"/>
    <col min="9" max="9" width="23.90625" style="16" bestFit="1" customWidth="1"/>
    <col min="10" max="10" width="15.6328125" style="16" bestFit="1" customWidth="1"/>
    <col min="11" max="11" width="21.81640625" style="16" bestFit="1" customWidth="1"/>
    <col min="12" max="12" width="34.453125" style="16" bestFit="1" customWidth="1"/>
    <col min="13" max="13" width="25.36328125" style="16" bestFit="1" customWidth="1"/>
    <col min="14" max="14" width="34.90625" style="16" customWidth="1"/>
    <col min="15" max="15" width="44.54296875" style="16" bestFit="1" customWidth="1"/>
    <col min="16" max="16384" width="8.90625" style="16"/>
  </cols>
  <sheetData>
    <row r="1" spans="1:15" s="119" customFormat="1" ht="25.5" customHeight="1" x14ac:dyDescent="0.35">
      <c r="A1" s="117" t="s">
        <v>9</v>
      </c>
      <c r="B1" s="117" t="s">
        <v>165</v>
      </c>
      <c r="C1" s="117" t="s">
        <v>196</v>
      </c>
      <c r="D1" s="117" t="s">
        <v>0</v>
      </c>
      <c r="E1" s="117" t="s">
        <v>230</v>
      </c>
      <c r="F1" s="117" t="s">
        <v>1</v>
      </c>
      <c r="G1" s="117" t="s">
        <v>8</v>
      </c>
      <c r="H1" s="117" t="s">
        <v>2</v>
      </c>
      <c r="I1" s="117" t="s">
        <v>3</v>
      </c>
      <c r="J1" s="120" t="s">
        <v>15</v>
      </c>
      <c r="K1" s="117" t="s">
        <v>10</v>
      </c>
      <c r="L1" s="117" t="s">
        <v>233</v>
      </c>
      <c r="M1" s="117" t="s">
        <v>20</v>
      </c>
      <c r="N1" s="117" t="s">
        <v>22</v>
      </c>
      <c r="O1" s="117" t="s">
        <v>12</v>
      </c>
    </row>
    <row r="2" spans="1:15" x14ac:dyDescent="0.35">
      <c r="J2" s="134" t="e">
        <f>SUM(#REF!)</f>
        <v>#REF!</v>
      </c>
      <c r="N2" s="16" t="e">
        <f>SUM(#REF!)</f>
        <v>#REF!</v>
      </c>
    </row>
    <row r="3" spans="1:15" x14ac:dyDescent="0.35">
      <c r="J3" s="138" t="e">
        <f>J2*3.75</f>
        <v>#REF!</v>
      </c>
    </row>
  </sheetData>
  <autoFilter ref="A1:O1" xr:uid="{00000000-0009-0000-0000-000007000000}"/>
  <conditionalFormatting sqref="F1">
    <cfRule type="duplicateValues" dxfId="2" priority="1438"/>
    <cfRule type="duplicateValues" dxfId="1" priority="1439"/>
    <cfRule type="duplicateValues" dxfId="0" priority="1440"/>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3"/>
  <sheetViews>
    <sheetView tabSelected="1" topLeftCell="L1" zoomScale="70" zoomScaleNormal="70" workbookViewId="0">
      <pane ySplit="1" topLeftCell="A2" activePane="bottomLeft" state="frozen"/>
      <selection pane="bottomLeft" activeCell="M12" sqref="M12"/>
    </sheetView>
  </sheetViews>
  <sheetFormatPr defaultColWidth="8.54296875" defaultRowHeight="14.5" x14ac:dyDescent="0.35"/>
  <cols>
    <col min="1" max="1" width="4" style="14" bestFit="1" customWidth="1"/>
    <col min="2" max="2" width="15.81640625" style="14" hidden="1" customWidth="1"/>
    <col min="3" max="3" width="12.6328125" style="14" hidden="1" customWidth="1"/>
    <col min="4" max="4" width="12.453125" style="14" bestFit="1" customWidth="1"/>
    <col min="5" max="5" width="33.6328125" style="14" customWidth="1"/>
    <col min="6" max="6" width="47.08984375" style="14" bestFit="1" customWidth="1"/>
    <col min="7" max="7" width="13.81640625" style="14" bestFit="1" customWidth="1"/>
    <col min="8" max="8" width="18.08984375" style="14" bestFit="1" customWidth="1"/>
    <col min="9" max="9" width="21.453125" style="14" bestFit="1" customWidth="1"/>
    <col min="10" max="10" width="17.26953125" style="69" customWidth="1"/>
    <col min="11" max="12" width="30.36328125" style="14" bestFit="1" customWidth="1"/>
    <col min="13" max="13" width="54.1796875" style="14" customWidth="1"/>
    <col min="14" max="14" width="21.1796875" style="14" bestFit="1" customWidth="1"/>
    <col min="15" max="15" width="23.81640625" style="14" bestFit="1" customWidth="1"/>
    <col min="16" max="16" width="19.453125" style="70" bestFit="1" customWidth="1"/>
    <col min="17" max="17" width="22.6328125" style="70" bestFit="1" customWidth="1"/>
    <col min="18" max="18" width="26.1796875" style="14" bestFit="1" customWidth="1"/>
    <col min="19" max="19" width="34.453125" style="14" hidden="1" customWidth="1"/>
    <col min="20" max="20" width="90.36328125" style="14" bestFit="1" customWidth="1"/>
    <col min="21" max="21" width="81" style="14" bestFit="1" customWidth="1"/>
    <col min="22" max="22" width="29.90625" style="14" bestFit="1" customWidth="1"/>
    <col min="23" max="16384" width="8.54296875" style="14"/>
  </cols>
  <sheetData>
    <row r="1" spans="1:20" s="116" customFormat="1" ht="31" customHeight="1" x14ac:dyDescent="0.35">
      <c r="A1" s="126" t="s">
        <v>9</v>
      </c>
      <c r="B1" s="127" t="s">
        <v>165</v>
      </c>
      <c r="C1" s="127" t="s">
        <v>196</v>
      </c>
      <c r="D1" s="127" t="s">
        <v>0</v>
      </c>
      <c r="E1" s="127" t="s">
        <v>24</v>
      </c>
      <c r="F1" s="127" t="s">
        <v>1</v>
      </c>
      <c r="G1" s="127" t="s">
        <v>8</v>
      </c>
      <c r="H1" s="127" t="s">
        <v>2</v>
      </c>
      <c r="I1" s="127" t="s">
        <v>3</v>
      </c>
      <c r="J1" s="128" t="s">
        <v>15</v>
      </c>
      <c r="K1" s="127" t="s">
        <v>10</v>
      </c>
      <c r="L1" s="129" t="s">
        <v>11</v>
      </c>
      <c r="M1" s="129" t="s">
        <v>233</v>
      </c>
      <c r="N1" s="129" t="s">
        <v>4</v>
      </c>
      <c r="O1" s="127" t="s">
        <v>21</v>
      </c>
      <c r="P1" s="130" t="s">
        <v>16</v>
      </c>
      <c r="Q1" s="130" t="s">
        <v>91</v>
      </c>
      <c r="R1" s="129" t="s">
        <v>25</v>
      </c>
      <c r="S1" s="127" t="s">
        <v>12</v>
      </c>
      <c r="T1" s="127" t="s">
        <v>12</v>
      </c>
    </row>
    <row r="2" spans="1:20" s="139" customFormat="1" ht="21" x14ac:dyDescent="0.35">
      <c r="A2" s="124">
        <v>1</v>
      </c>
      <c r="D2" s="131" t="s">
        <v>294</v>
      </c>
      <c r="E2" s="131" t="s">
        <v>257</v>
      </c>
      <c r="F2" s="131" t="s">
        <v>286</v>
      </c>
      <c r="G2" s="131" t="s">
        <v>287</v>
      </c>
      <c r="H2" s="131">
        <v>8386</v>
      </c>
      <c r="I2" s="131" t="s">
        <v>295</v>
      </c>
      <c r="J2" s="137">
        <v>1365.47</v>
      </c>
      <c r="K2" s="136">
        <v>46045</v>
      </c>
      <c r="L2" s="136">
        <v>46045</v>
      </c>
      <c r="M2" s="162">
        <v>45962</v>
      </c>
      <c r="N2" s="124">
        <v>0</v>
      </c>
      <c r="O2" s="133">
        <v>0.15</v>
      </c>
      <c r="P2" s="150">
        <v>0</v>
      </c>
      <c r="Q2" s="150">
        <v>0</v>
      </c>
      <c r="R2" s="125">
        <v>441.5</v>
      </c>
    </row>
    <row r="3" spans="1:20" s="139" customFormat="1" ht="42" x14ac:dyDescent="0.35">
      <c r="A3" s="124">
        <v>2</v>
      </c>
      <c r="D3" s="131" t="s">
        <v>239</v>
      </c>
      <c r="E3" s="131" t="s">
        <v>241</v>
      </c>
      <c r="F3" s="132" t="s">
        <v>244</v>
      </c>
      <c r="G3" s="131" t="s">
        <v>245</v>
      </c>
      <c r="H3" s="131" t="s">
        <v>246</v>
      </c>
      <c r="I3" s="131" t="s">
        <v>247</v>
      </c>
      <c r="J3" s="137">
        <v>3552.66</v>
      </c>
      <c r="K3" s="136">
        <v>46036</v>
      </c>
      <c r="L3" s="136">
        <v>46036</v>
      </c>
      <c r="M3" s="162">
        <v>45962</v>
      </c>
      <c r="N3" s="124">
        <v>0</v>
      </c>
      <c r="O3" s="133">
        <v>0.15</v>
      </c>
      <c r="P3" s="150">
        <v>0</v>
      </c>
      <c r="Q3" s="150">
        <v>0</v>
      </c>
      <c r="R3" s="125">
        <v>1998.3712499999999</v>
      </c>
    </row>
    <row r="4" spans="1:20" s="139" customFormat="1" ht="21" x14ac:dyDescent="0.35">
      <c r="A4" s="124">
        <v>3</v>
      </c>
      <c r="D4" s="131" t="s">
        <v>42</v>
      </c>
      <c r="E4" s="131" t="s">
        <v>265</v>
      </c>
      <c r="F4" s="131" t="s">
        <v>266</v>
      </c>
      <c r="G4" s="131" t="s">
        <v>287</v>
      </c>
      <c r="H4" s="131" t="s">
        <v>237</v>
      </c>
      <c r="I4" s="131" t="s">
        <v>254</v>
      </c>
      <c r="J4" s="135">
        <v>13350</v>
      </c>
      <c r="K4" s="136">
        <v>46035</v>
      </c>
      <c r="L4" s="136">
        <v>46035</v>
      </c>
      <c r="M4" s="162">
        <v>46023</v>
      </c>
      <c r="N4" s="124">
        <v>0</v>
      </c>
      <c r="O4" s="133">
        <v>0.05</v>
      </c>
      <c r="P4" s="150">
        <v>0</v>
      </c>
      <c r="Q4" s="150">
        <v>0</v>
      </c>
      <c r="R4" s="125">
        <v>2578.4499999999998</v>
      </c>
    </row>
    <row r="5" spans="1:20" s="139" customFormat="1" ht="21" x14ac:dyDescent="0.35">
      <c r="A5" s="124">
        <v>4</v>
      </c>
      <c r="D5" s="131" t="s">
        <v>42</v>
      </c>
      <c r="E5" s="131" t="s">
        <v>242</v>
      </c>
      <c r="F5" s="131" t="s">
        <v>248</v>
      </c>
      <c r="G5" s="131" t="s">
        <v>243</v>
      </c>
      <c r="H5" s="131" t="s">
        <v>237</v>
      </c>
      <c r="I5" s="131" t="s">
        <v>249</v>
      </c>
      <c r="J5" s="135">
        <v>16834.5</v>
      </c>
      <c r="K5" s="136">
        <v>46041</v>
      </c>
      <c r="L5" s="136">
        <v>46041</v>
      </c>
      <c r="M5" s="162">
        <v>45292</v>
      </c>
      <c r="N5" s="124">
        <v>0</v>
      </c>
      <c r="O5" s="133">
        <v>0.15</v>
      </c>
      <c r="P5" s="150">
        <v>0</v>
      </c>
      <c r="Q5" s="150">
        <v>0</v>
      </c>
      <c r="R5" s="125">
        <v>9469.4062499999982</v>
      </c>
    </row>
    <row r="6" spans="1:20" s="139" customFormat="1" ht="21" x14ac:dyDescent="0.35">
      <c r="A6" s="124">
        <v>5</v>
      </c>
      <c r="D6" s="131" t="s">
        <v>239</v>
      </c>
      <c r="E6" s="131" t="s">
        <v>240</v>
      </c>
      <c r="F6" s="131" t="s">
        <v>296</v>
      </c>
      <c r="G6" s="131" t="s">
        <v>287</v>
      </c>
      <c r="H6" s="131" t="s">
        <v>234</v>
      </c>
      <c r="I6" s="131" t="s">
        <v>238</v>
      </c>
      <c r="J6" s="135">
        <v>55230.12</v>
      </c>
      <c r="K6" s="136">
        <v>46048</v>
      </c>
      <c r="L6" s="136">
        <v>46048</v>
      </c>
      <c r="M6" s="162">
        <v>45809</v>
      </c>
      <c r="N6" s="124">
        <v>0</v>
      </c>
      <c r="O6" s="133">
        <v>0.05</v>
      </c>
      <c r="P6" s="150">
        <v>0</v>
      </c>
      <c r="Q6" s="150">
        <v>0</v>
      </c>
      <c r="R6" s="148">
        <v>10556.34</v>
      </c>
    </row>
    <row r="7" spans="1:20" ht="18.5" x14ac:dyDescent="0.35">
      <c r="I7" s="144"/>
      <c r="J7" s="145">
        <f>SUM(J2:J6)</f>
        <v>90332.75</v>
      </c>
      <c r="Q7" s="149" t="s">
        <v>293</v>
      </c>
      <c r="R7" s="145">
        <f>SUM(R2:R6)</f>
        <v>25044.067499999997</v>
      </c>
    </row>
    <row r="8" spans="1:20" ht="18.5" x14ac:dyDescent="0.35">
      <c r="I8" s="146" t="s">
        <v>293</v>
      </c>
      <c r="J8" s="147">
        <f>J7*3.75</f>
        <v>338747.8125</v>
      </c>
    </row>
    <row r="13" spans="1:20" x14ac:dyDescent="0.35">
      <c r="K13" s="151"/>
    </row>
  </sheetData>
  <pageMargins left="0.7" right="0.7" top="0.75" bottom="0.75" header="0.3" footer="0.3"/>
  <pageSetup paperSize="9" scale="1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Sheet 2</vt:lpstr>
      <vt:lpstr>Schreder email</vt:lpstr>
      <vt:lpstr>Sheet4</vt:lpstr>
      <vt:lpstr>LC documents</vt:lpstr>
      <vt:lpstr>Under Clearance June</vt:lpstr>
      <vt:lpstr>Under preparation </vt:lpstr>
      <vt:lpstr>Waiting for Arrival - Jan-26</vt:lpstr>
      <vt:lpstr>Under Clearance - Jan-26</vt:lpstr>
      <vt:lpstr>Cleared - Jan-26</vt:lpstr>
      <vt:lpstr>Under Taking not closed</vt:lpstr>
      <vt:lpstr>Calculation</vt:lpstr>
      <vt:lpstr>'Cleared - Jan-26'!Print_Area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Ghalib Alharatani</dc:creator>
  <cp:lastModifiedBy>Mashael Mohammed Albanmi</cp:lastModifiedBy>
  <cp:lastPrinted>2024-07-02T07:54:59Z</cp:lastPrinted>
  <dcterms:created xsi:type="dcterms:W3CDTF">2021-05-31T13:04:22Z</dcterms:created>
  <dcterms:modified xsi:type="dcterms:W3CDTF">2026-02-01T13:50:40Z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2026-01-05T06:11:39Z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02dbd282-05e1-4eb2-bf39-fb2953b99ecd</vt:lpwstr>
  </property>
  <property fmtid="{D5CDD505-2E9C-101B-9397-08002B2CF9AE}" pid="7" name="MSIP_Label_defa4170-0d19-0005-0004-bc88714345d2_ActionId">
    <vt:lpwstr>cad9598a-8952-4c74-bee7-e211eef240f1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